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3_003 Brno FN Bohunice chiller\000ELE\"/>
    </mc:Choice>
  </mc:AlternateContent>
  <xr:revisionPtr revIDLastSave="0" documentId="13_ncr:1_{43082A02-4D52-47CD-8AF2-54747184E192}" xr6:coauthVersionLast="47" xr6:coauthVersionMax="47" xr10:uidLastSave="{00000000-0000-0000-0000-000000000000}"/>
  <bookViews>
    <workbookView xWindow="-18195" yWindow="-16320" windowWidth="29040" windowHeight="15840" xr2:uid="{00000000-000D-0000-FFFF-FFFF00000000}"/>
  </bookViews>
  <sheets>
    <sheet name="List1" sheetId="5" r:id="rId1"/>
    <sheet name="Rekapitulace" sheetId="2" r:id="rId2"/>
    <sheet name="Položky" sheetId="4" r:id="rId3"/>
  </sheets>
  <definedNames>
    <definedName name="cisloobjektu">#REF!</definedName>
    <definedName name="cislostavby">#REF!</definedName>
    <definedName name="Datum">#REF!</definedName>
    <definedName name="Dil">Rekapitulace!$A$6</definedName>
    <definedName name="Dodavka">Rekapitulace!$G$11</definedName>
    <definedName name="Dodavka0" localSheetId="2">Položky!#REF!</definedName>
    <definedName name="Dodavka0">#REF!</definedName>
    <definedName name="HSV">Rekapitulace!$E$11</definedName>
    <definedName name="HSV0" localSheetId="2">Položky!#REF!</definedName>
    <definedName name="HSV0">#REF!</definedName>
    <definedName name="HZS">Rekapitulace!$I$11</definedName>
    <definedName name="HZS0" localSheetId="2">Položky!#REF!</definedName>
    <definedName name="HZS0">#REF!</definedName>
    <definedName name="JKSO">#REF!</definedName>
    <definedName name="MJ">#REF!</definedName>
    <definedName name="Mont">Rekapitulace!$H$11</definedName>
    <definedName name="Montaz0" localSheetId="2">Položky!#REF!</definedName>
    <definedName name="Montaz0">#REF!</definedName>
    <definedName name="NazevDilu">Rekapitulace!$B$6</definedName>
    <definedName name="nazevobjektu">#REF!</definedName>
    <definedName name="nazevstavby">#REF!</definedName>
    <definedName name="_xlnm.Print_Titles" localSheetId="2">Položky!$1:$6</definedName>
    <definedName name="_xlnm.Print_Titles" localSheetId="1">Rekapitulace!$1:$6</definedName>
    <definedName name="Objednatel">#REF!</definedName>
    <definedName name="_xlnm.Print_Area" localSheetId="2">Položky!$A$1:$G$47</definedName>
    <definedName name="_xlnm.Print_Area" localSheetId="1">Rekapitulace!$A$1:$I$13</definedName>
    <definedName name="PocetMJ">#REF!</definedName>
    <definedName name="Poznamka">#REF!</definedName>
    <definedName name="Projektant">#REF!</definedName>
    <definedName name="PSV">Rekapitulace!$F$11</definedName>
    <definedName name="PSV0" localSheetId="2">Položky!#REF!</definedName>
    <definedName name="PSV0">#REF!</definedName>
    <definedName name="SazbaDPH1">#REF!</definedName>
    <definedName name="SazbaDPH2">#REF!</definedName>
    <definedName name="SloupecCC" localSheetId="2">Položky!$G$6</definedName>
    <definedName name="SloupecCC">#REF!</definedName>
    <definedName name="SloupecCisloPol" localSheetId="2">Položky!$B$6</definedName>
    <definedName name="SloupecCisloPol">#REF!</definedName>
    <definedName name="SloupecJC" localSheetId="2">Položky!$F$6</definedName>
    <definedName name="SloupecJC">#REF!</definedName>
    <definedName name="SloupecMJ" localSheetId="2">Položky!$D$6</definedName>
    <definedName name="SloupecMJ">#REF!</definedName>
    <definedName name="SloupecMnozstvi" localSheetId="2">Položky!$E$6</definedName>
    <definedName name="SloupecMnozstvi">#REF!</definedName>
    <definedName name="SloupecNazPol" localSheetId="2">Položky!$C$6</definedName>
    <definedName name="SloupecNazPol">#REF!</definedName>
    <definedName name="SloupecPC" localSheetId="2">Položky!$A$6</definedName>
    <definedName name="SloupecPC">#REF!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 localSheetId="2">Položky!#REF!</definedName>
    <definedName name="Typ">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#REF!</definedName>
    <definedName name="Zaklad22">#REF!</definedName>
    <definedName name="Zaklad5">#REF!</definedName>
    <definedName name="Zhotovitel">#REF!</definedName>
  </definedNames>
  <calcPr calcId="181029"/>
</workbook>
</file>

<file path=xl/calcChain.xml><?xml version="1.0" encoding="utf-8"?>
<calcChain xmlns="http://schemas.openxmlformats.org/spreadsheetml/2006/main">
  <c r="G33" i="4" l="1"/>
  <c r="G31" i="4"/>
  <c r="G29" i="4"/>
  <c r="C26" i="4"/>
  <c r="A15" i="4"/>
  <c r="A18" i="4" s="1"/>
  <c r="A21" i="4" l="1"/>
  <c r="A24" i="4" s="1"/>
  <c r="A29" i="4" l="1"/>
  <c r="A31" i="4" l="1"/>
  <c r="A33" i="4" l="1"/>
  <c r="A37" i="4" l="1"/>
  <c r="A38" i="4" l="1"/>
  <c r="A39" i="4" s="1"/>
  <c r="A40" i="4" s="1"/>
  <c r="A41" i="4" s="1"/>
  <c r="A42" i="4" s="1"/>
  <c r="A43" i="4" s="1"/>
  <c r="A44" i="4" s="1"/>
  <c r="A45" i="4" s="1"/>
  <c r="A46" i="4" s="1"/>
  <c r="F31" i="5" l="1"/>
  <c r="G11" i="2" l="1"/>
  <c r="C14" i="5" s="1"/>
  <c r="H11" i="2"/>
  <c r="C15" i="5" s="1"/>
  <c r="I11" i="2"/>
  <c r="C20" i="5" s="1"/>
  <c r="B7" i="2"/>
  <c r="A7" i="2"/>
  <c r="C13" i="4"/>
  <c r="B10" i="2"/>
  <c r="A10" i="2"/>
  <c r="B9" i="2"/>
  <c r="A9" i="2"/>
  <c r="A8" i="2"/>
  <c r="B8" i="2"/>
  <c r="G13" i="4" l="1"/>
  <c r="E7" i="2" s="1"/>
  <c r="G27" i="4" l="1"/>
  <c r="E8" i="2" s="1"/>
  <c r="C47" i="4"/>
  <c r="BE37" i="4"/>
  <c r="BD37" i="4"/>
  <c r="BC37" i="4"/>
  <c r="BB37" i="4"/>
  <c r="C35" i="4"/>
  <c r="C27" i="4"/>
  <c r="BE27" i="4"/>
  <c r="BD27" i="4"/>
  <c r="BC27" i="4"/>
  <c r="BB27" i="4"/>
  <c r="BA27" i="4"/>
  <c r="BA35" i="4" l="1"/>
  <c r="G35" i="4"/>
  <c r="E9" i="2" s="1"/>
  <c r="F11" i="2"/>
  <c r="C17" i="5" s="1"/>
  <c r="G47" i="4"/>
  <c r="E10" i="2" s="1"/>
  <c r="BE47" i="4"/>
  <c r="BB35" i="4"/>
  <c r="BC35" i="4"/>
  <c r="BB47" i="4"/>
  <c r="BD35" i="4"/>
  <c r="BC47" i="4"/>
  <c r="BE35" i="4"/>
  <c r="BD47" i="4"/>
  <c r="BA37" i="4"/>
  <c r="BA47" i="4" s="1"/>
  <c r="E11" i="2" l="1"/>
  <c r="C16" i="5" s="1"/>
  <c r="C18" i="5" s="1"/>
  <c r="C21" i="5" s="1"/>
  <c r="C22" i="5" s="1"/>
  <c r="F32" i="5" s="1"/>
  <c r="F33" i="5" l="1"/>
  <c r="F34" i="5" s="1"/>
</calcChain>
</file>

<file path=xl/sharedStrings.xml><?xml version="1.0" encoding="utf-8"?>
<sst xmlns="http://schemas.openxmlformats.org/spreadsheetml/2006/main" count="180" uniqueCount="123">
  <si>
    <t>HZS</t>
  </si>
  <si>
    <t>Stavba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</si>
  <si>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</si>
  <si>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</si>
  <si>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</si>
  <si>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</si>
  <si>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</si>
  <si>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</si>
  <si>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</si>
  <si>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</si>
  <si>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</si>
  <si>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</si>
  <si>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</si>
  <si>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</si>
  <si>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</si>
  <si>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</si>
  <si>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</si>
  <si>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</si>
  <si>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</si>
  <si>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</si>
  <si>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</si>
  <si>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m</t>
  </si>
  <si>
    <t>ks</t>
  </si>
  <si>
    <t>Nepředvídatelné práce koordinací na stavbě</t>
  </si>
  <si>
    <t>Provozní řád</t>
  </si>
  <si>
    <t>Zaškolení obsluhy</t>
  </si>
  <si>
    <t>FN Bohunice budova B</t>
  </si>
  <si>
    <t>Výměna chladicího stroje na budově B pro KICH JIP</t>
  </si>
  <si>
    <t>KRYCÍ LIST ROZPOČTU</t>
  </si>
  <si>
    <t>Název objektu :</t>
  </si>
  <si>
    <t>JKSO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</si>
  <si>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</si>
  <si>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</si>
  <si>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</si>
  <si>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</si>
  <si>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</si>
  <si>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</si>
  <si>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</si>
  <si>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</si>
  <si>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</si>
  <si>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Subtech s.r.o.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</si>
  <si>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</si>
  <si>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</si>
  <si>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</si>
  <si>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</si>
  <si>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</si>
  <si>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</si>
  <si>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</si>
  <si>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</si>
  <si>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</si>
  <si>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</si>
  <si>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</si>
  <si>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</si>
  <si>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</si>
  <si>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</si>
  <si>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</si>
  <si>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</si>
  <si>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</si>
  <si>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</si>
  <si>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</si>
  <si>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</si>
  <si>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</si>
  <si>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</si>
  <si>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</si>
  <si>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</si>
  <si>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</si>
  <si>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</si>
  <si>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</si>
  <si>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Rozpočet silnoproudá elektroinstlace</t>
  </si>
  <si>
    <t>D.1.4.2</t>
  </si>
  <si>
    <t>M64.1</t>
  </si>
  <si>
    <t xml:space="preserve">Rozvaděče </t>
  </si>
  <si>
    <t>SUBR001</t>
  </si>
  <si>
    <t>výkres č. D.1.4.2-12,</t>
  </si>
  <si>
    <t>Rozvaděč RCHL1</t>
  </si>
  <si>
    <t>Rozvaděč včetně montáže na stavbě , doplňků, konstrukčního návrhu u výrobce, nastavení parametrů, vyzkoušení, dokumentace, dopravy</t>
  </si>
  <si>
    <t>SUBR002</t>
  </si>
  <si>
    <t xml:space="preserve">Výměna pojistek ve stávajícím rozvaděči, (10gG nagrazena 16gG), odkrytování a připojeí nových vývodů </t>
  </si>
  <si>
    <t>M64.3</t>
  </si>
  <si>
    <t xml:space="preserve">Bleskosvod </t>
  </si>
  <si>
    <t>SUBB001</t>
  </si>
  <si>
    <t>Drát 8, FeZn včetně montáže</t>
  </si>
  <si>
    <t>Hromosvodný materiál je normalizovaný (ČSN EN 62561)</t>
  </si>
  <si>
    <t>d.č. D1.04g./3.05</t>
  </si>
  <si>
    <t>v.č. D1.04g./3.43-56</t>
  </si>
  <si>
    <t>výkres č. D.1.4.2-13</t>
  </si>
  <si>
    <t>Hromosvodný materiál je normalizovaný (ČSN EN 62561), položky jsou včetně doplňků a nezbytného příslušenství</t>
  </si>
  <si>
    <t xml:space="preserve">Jímací tyč 3m, FeZn, s příslušenstvím na upevnění + montáž </t>
  </si>
  <si>
    <t>Svorka hromosvodná k JT, FeZn včetně montáže</t>
  </si>
  <si>
    <t>SUBB002</t>
  </si>
  <si>
    <t>SUBB003</t>
  </si>
  <si>
    <t xml:space="preserve"> Svorka hromosvodná, univerzální, FeZn včetně montáže</t>
  </si>
  <si>
    <t>SUBB004</t>
  </si>
  <si>
    <t>M64.4</t>
  </si>
  <si>
    <t>Elektroinstalace -délkový materiál</t>
  </si>
  <si>
    <t>Dodávka a montáž kabelu CYKY-J  5x25</t>
  </si>
  <si>
    <t>výkres č. D.1.4.2-11</t>
  </si>
  <si>
    <t>SUBD001</t>
  </si>
  <si>
    <t>SUBD002</t>
  </si>
  <si>
    <t>SUBD003</t>
  </si>
  <si>
    <t>Dodávka a montáž kabelu  CYKY-J, 3x2,5</t>
  </si>
  <si>
    <t xml:space="preserve">Trubka zvlněná střední zatížení UV odolná 32 mm průměr Včetně montáže.  </t>
  </si>
  <si>
    <t>M64.6</t>
  </si>
  <si>
    <t xml:space="preserve">Elektroinstalace - Ostatní montáže </t>
  </si>
  <si>
    <t>SUBOS001</t>
  </si>
  <si>
    <t>Ukončení vodiče 2,5</t>
  </si>
  <si>
    <t>SUBOS004</t>
  </si>
  <si>
    <t>Ukončení kabelu do 5x50</t>
  </si>
  <si>
    <t>SUBOS008</t>
  </si>
  <si>
    <t xml:space="preserve">Koordinace s ostatními profesemi </t>
  </si>
  <si>
    <t>h</t>
  </si>
  <si>
    <t>SUBOS010</t>
  </si>
  <si>
    <t xml:space="preserve">Revize </t>
  </si>
  <si>
    <t>SUBOS011</t>
  </si>
  <si>
    <t xml:space="preserve">Přidružená činnost (Stavební přípomoci, vrtání, prostup, drážky, zatěsnění a podobně)  </t>
  </si>
  <si>
    <t>SUBOS015</t>
  </si>
  <si>
    <t xml:space="preserve">Dokumentace skutečného stavu </t>
  </si>
  <si>
    <t>SUBOS017</t>
  </si>
  <si>
    <t>SUBOS018</t>
  </si>
  <si>
    <t xml:space="preserve">Označení kabelů a zařízení včetně montáže </t>
  </si>
  <si>
    <t>SUBOS020</t>
  </si>
  <si>
    <t>SUBOS021</t>
  </si>
  <si>
    <t>Silnoproudá elektroinstlace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</si>
</sst>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#,##0\ &quot;Kč&quot;"/>
    <numFmt numFmtId="166" formatCode="000#"/>
  </numFmts>
  <fonts count="31" x14ac:knownFonts="1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i/>
      <sz val="10"/>
      <name val="Arial"/>
      <family val="2"/>
      <charset val="238"/>
    </font>
    <font>
      <sz val="8"/>
      <name val="Arial CE"/>
      <charset val="238"/>
    </font>
    <font>
      <sz val="8"/>
      <color theme="1"/>
      <name val="Arial"/>
      <family val="2"/>
      <charset val="238"/>
    </font>
    <font>
      <b/>
      <sz val="10"/>
      <name val="Times New Roman"/>
      <family val="1"/>
      <charset val="238"/>
    </font>
    <font>
      <b/>
      <sz val="14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sz val="10"/>
      <color indexed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6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5">
    <xf numFmtId="0" fontId="0" fillId="0" borderId="0"/>
    <xf numFmtId="0" fontId="5" fillId="0" borderId="0"/>
    <xf numFmtId="0" fontId="2" fillId="0" borderId="0"/>
    <xf numFmtId="0" fontId="29" fillId="0" borderId="0"/>
    <xf numFmtId="0" fontId="14" fillId="3" borderId="66">
      <alignment horizontal="left" wrapText="1"/>
    </xf>
  </cellStyleXfs>
  <cellXfs count="238">
    <xf numFmtId="0" fontId="0" fillId="0" borderId="0" xfId="0"/>
    <xf numFmtId="0" fontId="2" fillId="0" borderId="0" xfId="0" applyFont="1"/>
    <xf numFmtId="49" fontId="3" fillId="0" borderId="13" xfId="1" applyNumberFormat="1" applyFont="1" applyBorder="1"/>
    <xf numFmtId="49" fontId="2" fillId="0" borderId="13" xfId="1" applyNumberFormat="1" applyFont="1" applyBorder="1"/>
    <xf numFmtId="49" fontId="2" fillId="0" borderId="13" xfId="1" applyNumberFormat="1" applyFont="1" applyBorder="1" applyAlignment="1">
      <alignment horizontal="right"/>
    </xf>
    <xf numFmtId="49" fontId="3" fillId="0" borderId="18" xfId="1" applyNumberFormat="1" applyFont="1" applyBorder="1"/>
    <xf numFmtId="49" fontId="2" fillId="0" borderId="18" xfId="1" applyNumberFormat="1" applyFont="1" applyBorder="1"/>
    <xf numFmtId="49" fontId="2" fillId="0" borderId="18" xfId="1" applyNumberFormat="1" applyFont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49" fontId="3" fillId="2" borderId="6" xfId="0" applyNumberFormat="1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4" fillId="0" borderId="0" xfId="0" applyFont="1"/>
    <xf numFmtId="3" fontId="2" fillId="0" borderId="10" xfId="0" applyNumberFormat="1" applyFont="1" applyBorder="1"/>
    <xf numFmtId="0" fontId="3" fillId="2" borderId="6" xfId="0" applyFont="1" applyFill="1" applyBorder="1"/>
    <xf numFmtId="0" fontId="3" fillId="2" borderId="7" xfId="0" applyFont="1" applyFill="1" applyBorder="1"/>
    <xf numFmtId="3" fontId="3" fillId="2" borderId="8" xfId="0" applyNumberFormat="1" applyFont="1" applyFill="1" applyBorder="1"/>
    <xf numFmtId="3" fontId="3" fillId="2" borderId="21" xfId="0" applyNumberFormat="1" applyFont="1" applyFill="1" applyBorder="1"/>
    <xf numFmtId="3" fontId="3" fillId="2" borderId="22" xfId="0" applyNumberFormat="1" applyFont="1" applyFill="1" applyBorder="1"/>
    <xf numFmtId="0" fontId="6" fillId="0" borderId="0" xfId="0" applyFont="1"/>
    <xf numFmtId="3" fontId="7" fillId="0" borderId="0" xfId="0" applyNumberFormat="1" applyFont="1"/>
    <xf numFmtId="4" fontId="7" fillId="0" borderId="0" xfId="0" applyNumberFormat="1" applyFont="1"/>
    <xf numFmtId="4" fontId="0" fillId="0" borderId="0" xfId="0" applyNumberFormat="1"/>
    <xf numFmtId="0" fontId="5" fillId="0" borderId="0" xfId="1"/>
    <xf numFmtId="0" fontId="2" fillId="0" borderId="0" xfId="1" applyFont="1"/>
    <xf numFmtId="0" fontId="10" fillId="0" borderId="0" xfId="1" applyFont="1" applyAlignment="1">
      <alignment horizontal="right"/>
    </xf>
    <xf numFmtId="0" fontId="2" fillId="0" borderId="13" xfId="1" applyFont="1" applyBorder="1"/>
    <xf numFmtId="0" fontId="4" fillId="0" borderId="14" xfId="1" applyFont="1" applyBorder="1" applyAlignment="1">
      <alignment horizontal="right"/>
    </xf>
    <xf numFmtId="49" fontId="2" fillId="0" borderId="13" xfId="1" applyNumberFormat="1" applyFont="1" applyBorder="1" applyAlignment="1">
      <alignment horizontal="left"/>
    </xf>
    <xf numFmtId="0" fontId="2" fillId="0" borderId="15" xfId="1" applyFont="1" applyBorder="1"/>
    <xf numFmtId="0" fontId="2" fillId="0" borderId="18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49" fontId="4" fillId="2" borderId="3" xfId="1" applyNumberFormat="1" applyFont="1" applyFill="1" applyBorder="1"/>
    <xf numFmtId="0" fontId="4" fillId="2" borderId="1" xfId="1" applyFont="1" applyFill="1" applyBorder="1" applyAlignment="1">
      <alignment horizontal="center"/>
    </xf>
    <xf numFmtId="0" fontId="4" fillId="2" borderId="3" xfId="1" applyFont="1" applyFill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2" xfId="1" applyFont="1" applyBorder="1" applyAlignment="1">
      <alignment horizontal="right"/>
    </xf>
    <xf numFmtId="0" fontId="2" fillId="0" borderId="1" xfId="1" applyFont="1" applyBorder="1"/>
    <xf numFmtId="0" fontId="11" fillId="0" borderId="0" xfId="1" applyFont="1"/>
    <xf numFmtId="0" fontId="13" fillId="0" borderId="0" xfId="1" applyFont="1"/>
    <xf numFmtId="0" fontId="2" fillId="2" borderId="3" xfId="1" applyFont="1" applyFill="1" applyBorder="1" applyAlignment="1">
      <alignment horizontal="center"/>
    </xf>
    <xf numFmtId="49" fontId="15" fillId="2" borderId="3" xfId="1" applyNumberFormat="1" applyFont="1" applyFill="1" applyBorder="1" applyAlignment="1">
      <alignment horizontal="left"/>
    </xf>
    <xf numFmtId="0" fontId="15" fillId="2" borderId="5" xfId="1" applyFont="1" applyFill="1" applyBorder="1"/>
    <xf numFmtId="0" fontId="2" fillId="2" borderId="2" xfId="1" applyFont="1" applyFill="1" applyBorder="1" applyAlignment="1">
      <alignment horizontal="center"/>
    </xf>
    <xf numFmtId="4" fontId="2" fillId="2" borderId="2" xfId="1" applyNumberFormat="1" applyFont="1" applyFill="1" applyBorder="1" applyAlignment="1">
      <alignment horizontal="right"/>
    </xf>
    <xf numFmtId="4" fontId="2" fillId="2" borderId="1" xfId="1" applyNumberFormat="1" applyFont="1" applyFill="1" applyBorder="1" applyAlignment="1">
      <alignment horizontal="right"/>
    </xf>
    <xf numFmtId="4" fontId="3" fillId="2" borderId="3" xfId="1" applyNumberFormat="1" applyFont="1" applyFill="1" applyBorder="1"/>
    <xf numFmtId="3" fontId="5" fillId="0" borderId="0" xfId="1" applyNumberFormat="1"/>
    <xf numFmtId="0" fontId="16" fillId="0" borderId="0" xfId="1" applyFont="1"/>
    <xf numFmtId="0" fontId="5" fillId="0" borderId="0" xfId="1" applyAlignment="1">
      <alignment horizontal="right"/>
    </xf>
    <xf numFmtId="0" fontId="17" fillId="0" borderId="0" xfId="1" applyFont="1"/>
    <xf numFmtId="3" fontId="17" fillId="0" borderId="0" xfId="1" applyNumberFormat="1" applyFont="1" applyAlignment="1">
      <alignment horizontal="right"/>
    </xf>
    <xf numFmtId="4" fontId="17" fillId="0" borderId="0" xfId="1" applyNumberFormat="1" applyFont="1"/>
    <xf numFmtId="3" fontId="2" fillId="0" borderId="4" xfId="0" applyNumberFormat="1" applyFont="1" applyBorder="1"/>
    <xf numFmtId="3" fontId="2" fillId="0" borderId="24" xfId="0" applyNumberFormat="1" applyFont="1" applyBorder="1"/>
    <xf numFmtId="3" fontId="2" fillId="0" borderId="25" xfId="0" applyNumberFormat="1" applyFont="1" applyBorder="1"/>
    <xf numFmtId="4" fontId="12" fillId="0" borderId="30" xfId="1" applyNumberFormat="1" applyFont="1" applyBorder="1"/>
    <xf numFmtId="4" fontId="12" fillId="0" borderId="31" xfId="1" applyNumberFormat="1" applyFont="1" applyBorder="1"/>
    <xf numFmtId="4" fontId="12" fillId="0" borderId="29" xfId="1" applyNumberFormat="1" applyFont="1" applyBorder="1"/>
    <xf numFmtId="4" fontId="12" fillId="0" borderId="32" xfId="1" applyNumberFormat="1" applyFont="1" applyBorder="1" applyAlignment="1">
      <alignment horizontal="right"/>
    </xf>
    <xf numFmtId="0" fontId="12" fillId="0" borderId="29" xfId="1" applyFont="1" applyBorder="1" applyAlignment="1">
      <alignment horizontal="center" vertical="top"/>
    </xf>
    <xf numFmtId="49" fontId="12" fillId="0" borderId="29" xfId="1" applyNumberFormat="1" applyFont="1" applyBorder="1" applyAlignment="1">
      <alignment vertical="top"/>
    </xf>
    <xf numFmtId="49" fontId="4" fillId="0" borderId="0" xfId="0" applyNumberFormat="1" applyFont="1"/>
    <xf numFmtId="0" fontId="20" fillId="0" borderId="26" xfId="1" applyFont="1" applyBorder="1" applyAlignment="1">
      <alignment vertical="top" wrapText="1"/>
    </xf>
    <xf numFmtId="0" fontId="12" fillId="0" borderId="26" xfId="1" applyFont="1" applyBorder="1" applyAlignment="1">
      <alignment horizontal="center" vertical="top"/>
    </xf>
    <xf numFmtId="49" fontId="12" fillId="0" borderId="26" xfId="1" applyNumberFormat="1" applyFont="1" applyBorder="1" applyAlignment="1">
      <alignment horizontal="left" vertical="top"/>
    </xf>
    <xf numFmtId="49" fontId="12" fillId="0" borderId="26" xfId="1" applyNumberFormat="1" applyFont="1" applyBorder="1" applyAlignment="1">
      <alignment horizontal="center" shrinkToFit="1"/>
    </xf>
    <xf numFmtId="4" fontId="12" fillId="0" borderId="26" xfId="1" applyNumberFormat="1" applyFont="1" applyBorder="1" applyAlignment="1">
      <alignment horizontal="right"/>
    </xf>
    <xf numFmtId="4" fontId="12" fillId="0" borderId="26" xfId="1" applyNumberFormat="1" applyFont="1" applyBorder="1"/>
    <xf numFmtId="4" fontId="20" fillId="0" borderId="26" xfId="1" applyNumberFormat="1" applyFont="1" applyBorder="1" applyAlignment="1">
      <alignment horizontal="right"/>
    </xf>
    <xf numFmtId="0" fontId="21" fillId="0" borderId="0" xfId="2" applyFont="1" applyAlignment="1">
      <alignment vertical="center"/>
    </xf>
    <xf numFmtId="0" fontId="9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2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49" fontId="0" fillId="4" borderId="4" xfId="0" applyNumberFormat="1" applyFill="1" applyBorder="1"/>
    <xf numFmtId="0" fontId="0" fillId="0" borderId="10" xfId="0" applyBorder="1"/>
    <xf numFmtId="0" fontId="0" fillId="4" borderId="40" xfId="0" applyFill="1" applyBorder="1"/>
    <xf numFmtId="0" fontId="0" fillId="4" borderId="28" xfId="0" applyFill="1" applyBorder="1"/>
    <xf numFmtId="0" fontId="0" fillId="4" borderId="41" xfId="0" applyFill="1" applyBorder="1"/>
    <xf numFmtId="0" fontId="0" fillId="0" borderId="42" xfId="0" applyBorder="1"/>
    <xf numFmtId="0" fontId="0" fillId="0" borderId="43" xfId="0" applyBorder="1"/>
    <xf numFmtId="49" fontId="0" fillId="0" borderId="9" xfId="0" applyNumberFormat="1" applyBorder="1" applyAlignment="1">
      <alignment horizontal="left"/>
    </xf>
    <xf numFmtId="0" fontId="0" fillId="0" borderId="40" xfId="0" applyBorder="1"/>
    <xf numFmtId="0" fontId="0" fillId="0" borderId="41" xfId="0" applyBorder="1"/>
    <xf numFmtId="3" fontId="0" fillId="0" borderId="43" xfId="0" applyNumberFormat="1" applyBorder="1"/>
    <xf numFmtId="0" fontId="0" fillId="0" borderId="45" xfId="0" applyBorder="1"/>
    <xf numFmtId="0" fontId="0" fillId="0" borderId="2" xfId="0" applyBorder="1"/>
    <xf numFmtId="0" fontId="0" fillId="0" borderId="5" xfId="0" applyBorder="1"/>
    <xf numFmtId="0" fontId="0" fillId="0" borderId="46" xfId="0" applyBorder="1"/>
    <xf numFmtId="0" fontId="0" fillId="0" borderId="39" xfId="0" applyBorder="1"/>
    <xf numFmtId="0" fontId="0" fillId="0" borderId="9" xfId="0" applyBorder="1"/>
    <xf numFmtId="0" fontId="22" fillId="0" borderId="48" xfId="0" applyFont="1" applyBorder="1" applyAlignment="1">
      <alignment horizontal="centerContinuous" vertical="center"/>
    </xf>
    <xf numFmtId="0" fontId="26" fillId="0" borderId="49" xfId="0" applyFont="1" applyBorder="1" applyAlignment="1">
      <alignment horizontal="centerContinuous" vertical="center"/>
    </xf>
    <xf numFmtId="0" fontId="0" fillId="0" borderId="49" xfId="0" applyBorder="1" applyAlignment="1">
      <alignment horizontal="centerContinuous" vertical="center"/>
    </xf>
    <xf numFmtId="0" fontId="0" fillId="0" borderId="50" xfId="0" applyBorder="1" applyAlignment="1">
      <alignment horizontal="centerContinuous" vertical="center"/>
    </xf>
    <xf numFmtId="0" fontId="6" fillId="0" borderId="6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centerContinuous"/>
    </xf>
    <xf numFmtId="0" fontId="6" fillId="0" borderId="7" xfId="0" applyFont="1" applyBorder="1" applyAlignment="1">
      <alignment horizontal="centerContinuous"/>
    </xf>
    <xf numFmtId="0" fontId="0" fillId="0" borderId="7" xfId="0" applyBorder="1" applyAlignment="1">
      <alignment horizontal="centerContinuous"/>
    </xf>
    <xf numFmtId="0" fontId="0" fillId="0" borderId="51" xfId="0" applyBorder="1"/>
    <xf numFmtId="0" fontId="0" fillId="0" borderId="31" xfId="0" applyBorder="1"/>
    <xf numFmtId="3" fontId="0" fillId="0" borderId="52" xfId="0" applyNumberFormat="1" applyBorder="1"/>
    <xf numFmtId="0" fontId="0" fillId="0" borderId="53" xfId="0" applyBorder="1"/>
    <xf numFmtId="3" fontId="0" fillId="0" borderId="54" xfId="0" applyNumberFormat="1" applyBorder="1"/>
    <xf numFmtId="0" fontId="0" fillId="0" borderId="55" xfId="0" applyBorder="1"/>
    <xf numFmtId="3" fontId="0" fillId="0" borderId="2" xfId="0" applyNumberFormat="1" applyBorder="1"/>
    <xf numFmtId="0" fontId="0" fillId="0" borderId="1" xfId="0" applyBorder="1"/>
    <xf numFmtId="0" fontId="0" fillId="0" borderId="56" xfId="0" applyBorder="1"/>
    <xf numFmtId="0" fontId="0" fillId="0" borderId="57" xfId="0" applyBorder="1"/>
    <xf numFmtId="0" fontId="24" fillId="0" borderId="45" xfId="0" applyFont="1" applyBorder="1"/>
    <xf numFmtId="3" fontId="0" fillId="0" borderId="58" xfId="0" applyNumberFormat="1" applyBorder="1"/>
    <xf numFmtId="0" fontId="0" fillId="0" borderId="59" xfId="0" applyBorder="1"/>
    <xf numFmtId="3" fontId="0" fillId="0" borderId="60" xfId="0" applyNumberFormat="1" applyBorder="1"/>
    <xf numFmtId="0" fontId="0" fillId="0" borderId="61" xfId="0" applyBorder="1"/>
    <xf numFmtId="0" fontId="0" fillId="0" borderId="62" xfId="0" applyBorder="1"/>
    <xf numFmtId="0" fontId="0" fillId="0" borderId="42" xfId="0" applyBorder="1" applyAlignment="1">
      <alignment horizontal="right"/>
    </xf>
    <xf numFmtId="165" fontId="0" fillId="0" borderId="2" xfId="0" applyNumberFormat="1" applyBorder="1"/>
    <xf numFmtId="0" fontId="26" fillId="0" borderId="59" xfId="0" applyFont="1" applyBorder="1"/>
    <xf numFmtId="0" fontId="26" fillId="0" borderId="60" xfId="0" applyFont="1" applyBorder="1"/>
    <xf numFmtId="0" fontId="26" fillId="0" borderId="63" xfId="0" applyFont="1" applyBorder="1"/>
    <xf numFmtId="165" fontId="26" fillId="0" borderId="60" xfId="0" applyNumberFormat="1" applyFont="1" applyBorder="1"/>
    <xf numFmtId="0" fontId="26" fillId="0" borderId="64" xfId="0" applyFont="1" applyBorder="1"/>
    <xf numFmtId="0" fontId="0" fillId="4" borderId="0" xfId="0" applyFill="1"/>
    <xf numFmtId="49" fontId="3" fillId="0" borderId="39" xfId="1" applyNumberFormat="1" applyFont="1" applyBorder="1"/>
    <xf numFmtId="0" fontId="23" fillId="4" borderId="0" xfId="0" applyFont="1" applyFill="1"/>
    <xf numFmtId="0" fontId="0" fillId="0" borderId="0" xfId="0" applyAlignment="1">
      <alignment horizontal="right"/>
    </xf>
    <xf numFmtId="164" fontId="0" fillId="0" borderId="0" xfId="0" applyNumberFormat="1"/>
    <xf numFmtId="165" fontId="0" fillId="0" borderId="0" xfId="0" applyNumberFormat="1"/>
    <xf numFmtId="1" fontId="3" fillId="5" borderId="3" xfId="1" applyNumberFormat="1" applyFont="1" applyFill="1" applyBorder="1" applyAlignment="1">
      <alignment horizontal="center"/>
    </xf>
    <xf numFmtId="49" fontId="3" fillId="5" borderId="2" xfId="1" applyNumberFormat="1" applyFont="1" applyFill="1" applyBorder="1" applyAlignment="1">
      <alignment horizontal="left"/>
    </xf>
    <xf numFmtId="0" fontId="3" fillId="5" borderId="3" xfId="1" applyFont="1" applyFill="1" applyBorder="1" applyAlignment="1">
      <alignment wrapText="1"/>
    </xf>
    <xf numFmtId="0" fontId="2" fillId="5" borderId="2" xfId="1" applyFont="1" applyFill="1" applyBorder="1" applyAlignment="1">
      <alignment horizontal="center"/>
    </xf>
    <xf numFmtId="0" fontId="2" fillId="5" borderId="3" xfId="1" applyFont="1" applyFill="1" applyBorder="1" applyAlignment="1">
      <alignment horizontal="right"/>
    </xf>
    <xf numFmtId="0" fontId="2" fillId="5" borderId="2" xfId="1" applyFont="1" applyFill="1" applyBorder="1" applyAlignment="1">
      <alignment horizontal="right"/>
    </xf>
    <xf numFmtId="0" fontId="2" fillId="5" borderId="3" xfId="1" applyFont="1" applyFill="1" applyBorder="1"/>
    <xf numFmtId="0" fontId="29" fillId="0" borderId="24" xfId="3" applyBorder="1" applyAlignment="1">
      <alignment wrapText="1"/>
    </xf>
    <xf numFmtId="0" fontId="12" fillId="0" borderId="24" xfId="1" applyFont="1" applyBorder="1" applyAlignment="1">
      <alignment horizontal="center" vertical="top"/>
    </xf>
    <xf numFmtId="49" fontId="12" fillId="0" borderId="24" xfId="1" applyNumberFormat="1" applyFont="1" applyBorder="1" applyAlignment="1">
      <alignment horizontal="left" vertical="top"/>
    </xf>
    <xf numFmtId="49" fontId="12" fillId="0" borderId="4" xfId="1" applyNumberFormat="1" applyFont="1" applyBorder="1" applyAlignment="1">
      <alignment horizontal="center" shrinkToFit="1"/>
    </xf>
    <xf numFmtId="4" fontId="12" fillId="0" borderId="24" xfId="1" applyNumberFormat="1" applyFont="1" applyBorder="1" applyAlignment="1">
      <alignment horizontal="right"/>
    </xf>
    <xf numFmtId="4" fontId="20" fillId="0" borderId="0" xfId="1" applyNumberFormat="1" applyFont="1" applyAlignment="1">
      <alignment horizontal="right"/>
    </xf>
    <xf numFmtId="4" fontId="12" fillId="0" borderId="4" xfId="1" applyNumberFormat="1" applyFont="1" applyBorder="1"/>
    <xf numFmtId="0" fontId="14" fillId="0" borderId="24" xfId="1" applyFont="1" applyBorder="1" applyAlignment="1">
      <alignment wrapText="1"/>
    </xf>
    <xf numFmtId="1" fontId="3" fillId="0" borderId="3" xfId="1" applyNumberFormat="1" applyFont="1" applyBorder="1" applyAlignment="1">
      <alignment horizontal="center"/>
    </xf>
    <xf numFmtId="49" fontId="3" fillId="0" borderId="3" xfId="1" applyNumberFormat="1" applyFont="1" applyBorder="1" applyAlignment="1">
      <alignment horizontal="left"/>
    </xf>
    <xf numFmtId="0" fontId="3" fillId="0" borderId="2" xfId="1" applyFont="1" applyBorder="1" applyAlignment="1">
      <alignment wrapText="1"/>
    </xf>
    <xf numFmtId="1" fontId="4" fillId="0" borderId="24" xfId="1" applyNumberFormat="1" applyFont="1" applyBorder="1"/>
    <xf numFmtId="0" fontId="4" fillId="0" borderId="0" xfId="1" applyFont="1" applyAlignment="1">
      <alignment horizontal="center"/>
    </xf>
    <xf numFmtId="0" fontId="2" fillId="0" borderId="26" xfId="1" applyFont="1" applyBorder="1" applyAlignment="1">
      <alignment vertical="top" wrapText="1"/>
    </xf>
    <xf numFmtId="49" fontId="12" fillId="0" borderId="41" xfId="1" applyNumberFormat="1" applyFont="1" applyBorder="1" applyAlignment="1">
      <alignment horizontal="center" shrinkToFit="1"/>
    </xf>
    <xf numFmtId="4" fontId="12" fillId="0" borderId="41" xfId="1" applyNumberFormat="1" applyFont="1" applyBorder="1" applyAlignment="1">
      <alignment horizontal="right"/>
    </xf>
    <xf numFmtId="166" fontId="5" fillId="0" borderId="0" xfId="1" applyNumberFormat="1"/>
    <xf numFmtId="49" fontId="12" fillId="0" borderId="0" xfId="1" applyNumberFormat="1" applyFont="1" applyAlignment="1">
      <alignment horizontal="center" shrinkToFit="1"/>
    </xf>
    <xf numFmtId="4" fontId="12" fillId="0" borderId="0" xfId="1" applyNumberFormat="1" applyFont="1" applyAlignment="1">
      <alignment horizontal="right"/>
    </xf>
    <xf numFmtId="4" fontId="12" fillId="0" borderId="24" xfId="1" applyNumberFormat="1" applyFont="1" applyBorder="1"/>
    <xf numFmtId="4" fontId="14" fillId="0" borderId="24" xfId="1" applyNumberFormat="1" applyFont="1" applyBorder="1" applyAlignment="1">
      <alignment horizontal="right" wrapText="1"/>
    </xf>
    <xf numFmtId="0" fontId="14" fillId="0" borderId="0" xfId="1" applyFont="1" applyAlignment="1">
      <alignment horizontal="left" wrapText="1"/>
    </xf>
    <xf numFmtId="0" fontId="14" fillId="0" borderId="24" xfId="0" applyFont="1" applyBorder="1" applyAlignment="1">
      <alignment horizontal="right"/>
    </xf>
    <xf numFmtId="1" fontId="4" fillId="0" borderId="29" xfId="1" applyNumberFormat="1" applyFont="1" applyBorder="1" applyAlignment="1">
      <alignment horizontal="center"/>
    </xf>
    <xf numFmtId="0" fontId="4" fillId="0" borderId="31" xfId="1" applyFont="1" applyBorder="1" applyAlignment="1">
      <alignment horizontal="center"/>
    </xf>
    <xf numFmtId="0" fontId="14" fillId="0" borderId="31" xfId="1" applyFont="1" applyBorder="1" applyAlignment="1">
      <alignment wrapText="1"/>
    </xf>
    <xf numFmtId="4" fontId="14" fillId="0" borderId="29" xfId="1" applyNumberFormat="1" applyFont="1" applyBorder="1" applyAlignment="1">
      <alignment horizontal="right" wrapText="1"/>
    </xf>
    <xf numFmtId="0" fontId="14" fillId="0" borderId="31" xfId="1" applyFont="1" applyBorder="1" applyAlignment="1">
      <alignment horizontal="left" wrapText="1"/>
    </xf>
    <xf numFmtId="0" fontId="14" fillId="0" borderId="29" xfId="0" applyFont="1" applyBorder="1" applyAlignment="1">
      <alignment horizontal="right"/>
    </xf>
    <xf numFmtId="0" fontId="4" fillId="0" borderId="41" xfId="1" applyFont="1" applyBorder="1" applyAlignment="1">
      <alignment horizontal="center"/>
    </xf>
    <xf numFmtId="4" fontId="12" fillId="0" borderId="42" xfId="1" applyNumberFormat="1" applyFont="1" applyBorder="1" applyAlignment="1">
      <alignment horizontal="right" vertical="top"/>
    </xf>
    <xf numFmtId="1" fontId="4" fillId="0" borderId="26" xfId="1" applyNumberFormat="1" applyFont="1" applyBorder="1"/>
    <xf numFmtId="0" fontId="14" fillId="0" borderId="29" xfId="1" applyFont="1" applyBorder="1" applyAlignment="1">
      <alignment wrapText="1"/>
    </xf>
    <xf numFmtId="0" fontId="28" fillId="0" borderId="0" xfId="1" applyFont="1"/>
    <xf numFmtId="0" fontId="2" fillId="0" borderId="41" xfId="1" applyFont="1" applyBorder="1" applyAlignment="1">
      <alignment horizontal="center"/>
    </xf>
    <xf numFmtId="0" fontId="27" fillId="0" borderId="0" xfId="0" applyFont="1" applyAlignment="1">
      <alignment horizontal="left"/>
    </xf>
    <xf numFmtId="0" fontId="28" fillId="0" borderId="65" xfId="0" applyFont="1" applyBorder="1" applyAlignment="1">
      <alignment horizontal="center" vertical="top" shrinkToFit="1"/>
    </xf>
    <xf numFmtId="0" fontId="28" fillId="0" borderId="0" xfId="0" applyFont="1"/>
    <xf numFmtId="49" fontId="2" fillId="0" borderId="24" xfId="1" applyNumberFormat="1" applyFont="1" applyBorder="1" applyAlignment="1">
      <alignment horizontal="right"/>
    </xf>
    <xf numFmtId="4" fontId="30" fillId="0" borderId="27" xfId="1" applyNumberFormat="1" applyFont="1" applyBorder="1" applyAlignment="1">
      <alignment horizontal="right" wrapText="1"/>
    </xf>
    <xf numFmtId="0" fontId="30" fillId="0" borderId="4" xfId="0" applyFont="1" applyBorder="1" applyAlignment="1">
      <alignment horizontal="right"/>
    </xf>
    <xf numFmtId="0" fontId="27" fillId="0" borderId="0" xfId="0" applyFont="1" applyAlignment="1">
      <alignment horizontal="left" wrapText="1"/>
    </xf>
    <xf numFmtId="4" fontId="30" fillId="3" borderId="27" xfId="1" applyNumberFormat="1" applyFont="1" applyFill="1" applyBorder="1" applyAlignment="1">
      <alignment horizontal="right" wrapText="1"/>
    </xf>
    <xf numFmtId="1" fontId="2" fillId="0" borderId="29" xfId="1" applyNumberFormat="1" applyFont="1" applyBorder="1" applyAlignment="1">
      <alignment horizontal="center"/>
    </xf>
    <xf numFmtId="0" fontId="0" fillId="0" borderId="41" xfId="0" applyBorder="1" applyAlignment="1">
      <alignment wrapText="1"/>
    </xf>
    <xf numFmtId="1" fontId="2" fillId="0" borderId="24" xfId="1" applyNumberFormat="1" applyFont="1" applyBorder="1"/>
    <xf numFmtId="4" fontId="2" fillId="0" borderId="26" xfId="1" applyNumberFormat="1" applyFont="1" applyBorder="1" applyAlignment="1">
      <alignment horizontal="right"/>
    </xf>
    <xf numFmtId="0" fontId="28" fillId="0" borderId="41" xfId="0" applyFont="1" applyBorder="1" applyAlignment="1">
      <alignment wrapText="1"/>
    </xf>
    <xf numFmtId="1" fontId="2" fillId="0" borderId="24" xfId="1" applyNumberFormat="1" applyFont="1" applyBorder="1" applyAlignment="1">
      <alignment horizontal="center"/>
    </xf>
    <xf numFmtId="1" fontId="2" fillId="0" borderId="42" xfId="1" applyNumberFormat="1" applyFont="1" applyBorder="1"/>
    <xf numFmtId="4" fontId="2" fillId="0" borderId="28" xfId="1" applyNumberFormat="1" applyFont="1" applyBorder="1"/>
    <xf numFmtId="1" fontId="2" fillId="0" borderId="44" xfId="1" applyNumberFormat="1" applyFont="1" applyBorder="1" applyAlignment="1">
      <alignment horizontal="center"/>
    </xf>
    <xf numFmtId="0" fontId="30" fillId="0" borderId="30" xfId="0" applyFont="1" applyBorder="1" applyAlignment="1">
      <alignment horizontal="right"/>
    </xf>
    <xf numFmtId="0" fontId="2" fillId="0" borderId="26" xfId="1" applyFont="1" applyBorder="1" applyAlignment="1">
      <alignment horizontal="center"/>
    </xf>
    <xf numFmtId="49" fontId="2" fillId="0" borderId="29" xfId="1" applyNumberFormat="1" applyFont="1" applyBorder="1" applyAlignment="1">
      <alignment horizontal="right"/>
    </xf>
    <xf numFmtId="49" fontId="30" fillId="3" borderId="31" xfId="1" applyNumberFormat="1" applyFont="1" applyFill="1" applyBorder="1" applyAlignment="1">
      <alignment wrapText="1"/>
    </xf>
    <xf numFmtId="49" fontId="2" fillId="0" borderId="42" xfId="1" applyNumberFormat="1" applyFont="1" applyBorder="1" applyAlignment="1">
      <alignment horizontal="center" shrinkToFit="1"/>
    </xf>
    <xf numFmtId="4" fontId="30" fillId="0" borderId="29" xfId="1" applyNumberFormat="1" applyFont="1" applyBorder="1" applyAlignment="1">
      <alignment horizontal="right" wrapText="1"/>
    </xf>
    <xf numFmtId="0" fontId="30" fillId="0" borderId="29" xfId="1" applyFont="1" applyBorder="1" applyAlignment="1">
      <alignment horizontal="left" wrapText="1"/>
    </xf>
    <xf numFmtId="4" fontId="28" fillId="0" borderId="28" xfId="0" applyNumberFormat="1" applyFont="1" applyBorder="1" applyAlignment="1">
      <alignment vertical="top" shrinkToFit="1"/>
    </xf>
    <xf numFmtId="4" fontId="28" fillId="0" borderId="26" xfId="0" applyNumberFormat="1" applyFont="1" applyBorder="1" applyAlignment="1">
      <alignment vertical="top" shrinkToFit="1"/>
    </xf>
    <xf numFmtId="0" fontId="30" fillId="0" borderId="24" xfId="1" applyFont="1" applyBorder="1" applyAlignment="1">
      <alignment horizontal="left" wrapText="1"/>
    </xf>
    <xf numFmtId="2" fontId="27" fillId="0" borderId="0" xfId="0" applyNumberFormat="1" applyFont="1" applyAlignment="1">
      <alignment horizontal="right"/>
    </xf>
    <xf numFmtId="0" fontId="0" fillId="0" borderId="3" xfId="0" applyBorder="1" applyAlignment="1">
      <alignment wrapText="1"/>
    </xf>
    <xf numFmtId="49" fontId="12" fillId="0" borderId="3" xfId="1" applyNumberFormat="1" applyFont="1" applyBorder="1" applyAlignment="1">
      <alignment horizontal="center" shrinkToFit="1"/>
    </xf>
    <xf numFmtId="4" fontId="12" fillId="0" borderId="3" xfId="1" applyNumberFormat="1" applyFont="1" applyBorder="1" applyAlignment="1">
      <alignment horizontal="right"/>
    </xf>
    <xf numFmtId="4" fontId="12" fillId="0" borderId="3" xfId="1" applyNumberFormat="1" applyFont="1" applyBorder="1"/>
    <xf numFmtId="0" fontId="23" fillId="4" borderId="44" xfId="0" applyFont="1" applyFill="1" applyBorder="1" applyAlignment="1">
      <alignment wrapText="1"/>
    </xf>
    <xf numFmtId="0" fontId="24" fillId="4" borderId="31" xfId="0" applyFont="1" applyFill="1" applyBorder="1"/>
    <xf numFmtId="0" fontId="24" fillId="4" borderId="30" xfId="0" applyFont="1" applyFill="1" applyBorder="1"/>
    <xf numFmtId="0" fontId="25" fillId="0" borderId="2" xfId="0" applyFont="1" applyBorder="1" applyAlignment="1">
      <alignment horizontal="left"/>
    </xf>
    <xf numFmtId="0" fontId="25" fillId="0" borderId="1" xfId="0" applyFont="1" applyBorder="1" applyAlignment="1">
      <alignment horizontal="left"/>
    </xf>
    <xf numFmtId="0" fontId="6" fillId="0" borderId="44" xfId="0" applyFont="1" applyBorder="1" applyAlignment="1">
      <alignment horizontal="left"/>
    </xf>
    <xf numFmtId="0" fontId="6" fillId="0" borderId="31" xfId="0" applyFont="1" applyBorder="1" applyAlignment="1">
      <alignment horizontal="left"/>
    </xf>
    <xf numFmtId="0" fontId="6" fillId="0" borderId="47" xfId="0" applyFont="1" applyBorder="1" applyAlignment="1">
      <alignment horizontal="left"/>
    </xf>
    <xf numFmtId="49" fontId="3" fillId="0" borderId="57" xfId="1" applyNumberFormat="1" applyFont="1" applyBorder="1" applyAlignment="1">
      <alignment horizontal="left" wrapText="1"/>
    </xf>
    <xf numFmtId="49" fontId="3" fillId="0" borderId="30" xfId="1" applyNumberFormat="1" applyFont="1" applyBorder="1" applyAlignment="1">
      <alignment horizontal="left" wrapText="1"/>
    </xf>
    <xf numFmtId="0" fontId="2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18" fillId="0" borderId="19" xfId="1" applyFont="1" applyBorder="1" applyAlignment="1">
      <alignment horizontal="center" shrinkToFit="1"/>
    </xf>
    <xf numFmtId="0" fontId="18" fillId="0" borderId="18" xfId="1" applyFont="1" applyBorder="1" applyAlignment="1">
      <alignment horizontal="center" shrinkToFit="1"/>
    </xf>
    <xf numFmtId="0" fontId="18" fillId="0" borderId="20" xfId="1" applyFont="1" applyBorder="1" applyAlignment="1">
      <alignment horizontal="center" shrinkToFit="1"/>
    </xf>
    <xf numFmtId="49" fontId="14" fillId="3" borderId="33" xfId="1" applyNumberFormat="1" applyFont="1" applyFill="1" applyBorder="1" applyAlignment="1">
      <alignment horizontal="left" wrapText="1"/>
    </xf>
    <xf numFmtId="49" fontId="14" fillId="3" borderId="34" xfId="1" applyNumberFormat="1" applyFont="1" applyFill="1" applyBorder="1" applyAlignment="1">
      <alignment horizontal="left" wrapText="1"/>
    </xf>
    <xf numFmtId="49" fontId="30" fillId="3" borderId="33" xfId="1" applyNumberFormat="1" applyFont="1" applyFill="1" applyBorder="1" applyAlignment="1">
      <alignment horizontal="left" wrapText="1"/>
    </xf>
    <xf numFmtId="49" fontId="30" fillId="3" borderId="34" xfId="1" applyNumberFormat="1" applyFont="1" applyFill="1" applyBorder="1" applyAlignment="1">
      <alignment horizontal="left" wrapText="1"/>
    </xf>
    <xf numFmtId="49" fontId="30" fillId="3" borderId="67" xfId="1" applyNumberFormat="1" applyFont="1" applyFill="1" applyBorder="1" applyAlignment="1">
      <alignment horizontal="left" wrapText="1"/>
    </xf>
    <xf numFmtId="49" fontId="30" fillId="3" borderId="68" xfId="1" applyNumberFormat="1" applyFont="1" applyFill="1" applyBorder="1" applyAlignment="1">
      <alignment horizontal="left" wrapText="1"/>
    </xf>
    <xf numFmtId="0" fontId="8" fillId="0" borderId="0" xfId="1" applyFont="1" applyAlignment="1">
      <alignment horizontal="center"/>
    </xf>
    <xf numFmtId="49" fontId="2" fillId="0" borderId="16" xfId="1" applyNumberFormat="1" applyFont="1" applyBorder="1" applyAlignment="1">
      <alignment horizontal="center"/>
    </xf>
  </cellXfs>
  <cellStyles count="5">
    <cellStyle name="modra" xfId="4" xr:uid="{6B2C69DE-2378-48F8-A9D6-FF3E33935F43}"/>
    <cellStyle name="Normální" xfId="0" builtinId="0"/>
    <cellStyle name="Normální 16" xfId="3" xr:uid="{94A04C9B-0ACA-435A-9FDD-03948D0B28B4}"/>
    <cellStyle name="normální_POL.XLS" xfId="1" xr:uid="{00000000-0005-0000-0000-000001000000}"/>
    <cellStyle name="normální_Zadávací podklad pro profese" xfId="2" xr:uid="{E72F9EE7-3E6C-4CE8-87E9-4C90BBF3282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9CD04-E4DB-4904-B21A-67623B5B4DB2}">
  <dimension ref="A1:G34"/>
  <sheetViews>
    <sheetView tabSelected="1" workbookViewId="0">
      <selection activeCell="A6" sqref="A3:E10"/>
    </sheetView>
  </sheetViews>
  <sheetFormatPr defaultRowHeight="13.2" x14ac:dyDescent="0.25"/>
  <cols>
    <col min="2" max="2" width="13.5546875" customWidth="1"/>
    <col min="6" max="6" width="15.33203125" customWidth="1"/>
  </cols>
  <sheetData>
    <row r="1" spans="1:7" ht="17.399999999999999" x14ac:dyDescent="0.3">
      <c r="A1" s="78" t="s">
        <v>28</v>
      </c>
      <c r="B1" s="79"/>
      <c r="C1" s="79"/>
      <c r="D1" s="79"/>
      <c r="E1" s="79"/>
      <c r="F1" s="79"/>
      <c r="G1" s="79"/>
    </row>
    <row r="2" spans="1:7" ht="13.8" thickBot="1" x14ac:dyDescent="0.3"/>
    <row r="3" spans="1:7" x14ac:dyDescent="0.25">
      <c r="A3" s="80" t="s">
        <v>2</v>
      </c>
      <c r="B3" s="81"/>
      <c r="C3" s="82" t="s">
        <v>29</v>
      </c>
      <c r="D3" s="82"/>
      <c r="E3" s="82"/>
      <c r="F3" s="82" t="s">
        <v>30</v>
      </c>
      <c r="G3" s="83"/>
    </row>
    <row r="4" spans="1:7" x14ac:dyDescent="0.25">
      <c r="A4" s="134" t="s">
        <v>26</v>
      </c>
      <c r="B4" s="84"/>
      <c r="C4" s="135" t="s">
        <v>122</v>
      </c>
      <c r="D4" s="133"/>
      <c r="E4" s="133"/>
      <c r="G4" s="85"/>
    </row>
    <row r="5" spans="1:7" x14ac:dyDescent="0.25">
      <c r="A5" s="86" t="s">
        <v>1</v>
      </c>
      <c r="B5" s="87"/>
      <c r="C5" s="88" t="s">
        <v>31</v>
      </c>
      <c r="D5" s="88"/>
      <c r="E5" s="88"/>
      <c r="F5" s="89" t="s">
        <v>32</v>
      </c>
      <c r="G5" s="90"/>
    </row>
    <row r="6" spans="1:7" ht="40.5" customHeight="1" x14ac:dyDescent="0.25">
      <c r="A6" s="221" t="s">
        <v>27</v>
      </c>
      <c r="B6" s="222"/>
      <c r="C6" s="213"/>
      <c r="D6" s="214"/>
      <c r="E6" s="215"/>
      <c r="F6" s="91"/>
      <c r="G6" s="85"/>
    </row>
    <row r="7" spans="1:7" x14ac:dyDescent="0.25">
      <c r="A7" s="92" t="s">
        <v>33</v>
      </c>
      <c r="B7" s="93"/>
      <c r="C7" s="216"/>
      <c r="D7" s="217"/>
      <c r="E7" s="89" t="s">
        <v>34</v>
      </c>
      <c r="F7" s="93"/>
      <c r="G7" s="90">
        <v>0</v>
      </c>
    </row>
    <row r="8" spans="1:7" x14ac:dyDescent="0.25">
      <c r="A8" s="92" t="s">
        <v>35</v>
      </c>
      <c r="B8" s="93"/>
      <c r="C8" s="216"/>
      <c r="D8" s="217"/>
      <c r="E8" s="89" t="s">
        <v>36</v>
      </c>
      <c r="F8" s="93"/>
      <c r="G8" s="94">
        <v>0</v>
      </c>
    </row>
    <row r="9" spans="1:7" x14ac:dyDescent="0.25">
      <c r="A9" s="95" t="s">
        <v>37</v>
      </c>
      <c r="B9" s="96"/>
      <c r="C9" s="96"/>
      <c r="D9" s="96"/>
      <c r="E9" s="97" t="s">
        <v>38</v>
      </c>
      <c r="F9" s="96"/>
      <c r="G9" s="98"/>
    </row>
    <row r="10" spans="1:7" x14ac:dyDescent="0.25">
      <c r="A10" s="99" t="s">
        <v>39</v>
      </c>
      <c r="C10" t="s">
        <v>40</v>
      </c>
      <c r="E10" s="100" t="s">
        <v>41</v>
      </c>
      <c r="G10" s="85"/>
    </row>
    <row r="11" spans="1:7" x14ac:dyDescent="0.25">
      <c r="A11" s="99"/>
      <c r="E11" s="218"/>
      <c r="F11" s="219"/>
      <c r="G11" s="220"/>
    </row>
    <row r="12" spans="1:7" ht="18" thickBot="1" x14ac:dyDescent="0.3">
      <c r="A12" s="101" t="s">
        <v>42</v>
      </c>
      <c r="B12" s="102"/>
      <c r="C12" s="102"/>
      <c r="D12" s="102"/>
      <c r="E12" s="103"/>
      <c r="F12" s="103"/>
      <c r="G12" s="104"/>
    </row>
    <row r="13" spans="1:7" ht="13.8" thickBot="1" x14ac:dyDescent="0.3">
      <c r="A13" s="105" t="s">
        <v>43</v>
      </c>
      <c r="B13" s="106"/>
      <c r="C13" s="107"/>
      <c r="D13" s="108" t="s">
        <v>44</v>
      </c>
      <c r="E13" s="109"/>
      <c r="F13" s="109"/>
      <c r="G13" s="107"/>
    </row>
    <row r="14" spans="1:7" x14ac:dyDescent="0.25">
      <c r="A14" s="110"/>
      <c r="B14" s="111" t="s">
        <v>45</v>
      </c>
      <c r="C14" s="112">
        <f>Dodavka</f>
        <v>0</v>
      </c>
      <c r="D14" s="113"/>
      <c r="E14" s="114"/>
      <c r="F14" s="115"/>
      <c r="G14" s="112"/>
    </row>
    <row r="15" spans="1:7" x14ac:dyDescent="0.25">
      <c r="A15" s="110" t="s">
        <v>46</v>
      </c>
      <c r="B15" s="111" t="s">
        <v>47</v>
      </c>
      <c r="C15" s="112">
        <f>Mont</f>
        <v>0</v>
      </c>
      <c r="D15" s="95"/>
      <c r="E15" s="116"/>
      <c r="F15" s="117"/>
      <c r="G15" s="112"/>
    </row>
    <row r="16" spans="1:7" x14ac:dyDescent="0.25">
      <c r="A16" s="110" t="s">
        <v>48</v>
      </c>
      <c r="B16" s="111" t="s">
        <v>49</v>
      </c>
      <c r="C16" s="112">
        <f>HSV</f>
        <v>0</v>
      </c>
      <c r="D16" s="95"/>
      <c r="E16" s="116"/>
      <c r="F16" s="117"/>
      <c r="G16" s="112"/>
    </row>
    <row r="17" spans="1:7" x14ac:dyDescent="0.25">
      <c r="A17" s="118" t="s">
        <v>50</v>
      </c>
      <c r="B17" s="111" t="s">
        <v>51</v>
      </c>
      <c r="C17" s="112">
        <f>PSV</f>
        <v>0</v>
      </c>
      <c r="D17" s="95"/>
      <c r="E17" s="116"/>
      <c r="F17" s="117"/>
      <c r="G17" s="112"/>
    </row>
    <row r="18" spans="1:7" x14ac:dyDescent="0.25">
      <c r="A18" s="119" t="s">
        <v>52</v>
      </c>
      <c r="B18" s="111"/>
      <c r="C18" s="112">
        <f>SUM(C14:C17)</f>
        <v>0</v>
      </c>
      <c r="D18" s="120"/>
      <c r="E18" s="116"/>
      <c r="F18" s="117"/>
      <c r="G18" s="112"/>
    </row>
    <row r="19" spans="1:7" x14ac:dyDescent="0.25">
      <c r="A19" s="119"/>
      <c r="B19" s="111"/>
      <c r="C19" s="112"/>
      <c r="D19" s="95"/>
      <c r="E19" s="116"/>
      <c r="F19" s="117"/>
      <c r="G19" s="112"/>
    </row>
    <row r="20" spans="1:7" x14ac:dyDescent="0.25">
      <c r="A20" s="119" t="s">
        <v>0</v>
      </c>
      <c r="B20" s="111"/>
      <c r="C20" s="112">
        <f>HZS</f>
        <v>0</v>
      </c>
      <c r="D20" s="95"/>
      <c r="E20" s="116"/>
      <c r="F20" s="117"/>
      <c r="G20" s="112"/>
    </row>
    <row r="21" spans="1:7" x14ac:dyDescent="0.25">
      <c r="A21" s="99" t="s">
        <v>53</v>
      </c>
      <c r="C21" s="112">
        <f>C18+C20</f>
        <v>0</v>
      </c>
      <c r="D21" s="95" t="s">
        <v>54</v>
      </c>
      <c r="E21" s="116"/>
      <c r="F21" s="117"/>
      <c r="G21" s="112">
        <v>0</v>
      </c>
    </row>
    <row r="22" spans="1:7" ht="13.8" thickBot="1" x14ac:dyDescent="0.3">
      <c r="A22" s="95" t="s">
        <v>55</v>
      </c>
      <c r="B22" s="96"/>
      <c r="C22" s="121">
        <f>C20+C21</f>
        <v>0</v>
      </c>
      <c r="D22" s="122" t="s">
        <v>56</v>
      </c>
      <c r="E22" s="123"/>
      <c r="F22" s="124"/>
      <c r="G22" s="112">
        <v>0</v>
      </c>
    </row>
    <row r="23" spans="1:7" x14ac:dyDescent="0.25">
      <c r="A23" s="80" t="s">
        <v>57</v>
      </c>
      <c r="B23" s="82"/>
      <c r="C23" s="125" t="s">
        <v>58</v>
      </c>
      <c r="D23" s="82"/>
      <c r="E23" s="125" t="s">
        <v>59</v>
      </c>
      <c r="F23" s="82"/>
      <c r="G23" s="83"/>
    </row>
    <row r="24" spans="1:7" x14ac:dyDescent="0.25">
      <c r="A24" s="92"/>
      <c r="B24" s="93"/>
      <c r="C24" s="89" t="s">
        <v>60</v>
      </c>
      <c r="D24" s="93"/>
      <c r="E24" s="89" t="s">
        <v>60</v>
      </c>
      <c r="F24" s="93"/>
      <c r="G24" s="90"/>
    </row>
    <row r="25" spans="1:7" x14ac:dyDescent="0.25">
      <c r="A25" s="99" t="s">
        <v>61</v>
      </c>
      <c r="B25" s="136"/>
      <c r="C25" s="100" t="s">
        <v>61</v>
      </c>
      <c r="E25" s="100" t="s">
        <v>61</v>
      </c>
      <c r="G25" s="85"/>
    </row>
    <row r="26" spans="1:7" x14ac:dyDescent="0.25">
      <c r="A26" s="99"/>
      <c r="B26" s="137"/>
      <c r="C26" s="100" t="s">
        <v>62</v>
      </c>
      <c r="E26" s="100" t="s">
        <v>63</v>
      </c>
      <c r="G26" s="85"/>
    </row>
    <row r="27" spans="1:7" x14ac:dyDescent="0.25">
      <c r="A27" s="99"/>
      <c r="C27" s="100"/>
      <c r="E27" s="100"/>
      <c r="G27" s="85"/>
    </row>
    <row r="28" spans="1:7" x14ac:dyDescent="0.25">
      <c r="A28" s="99"/>
      <c r="C28" s="100"/>
      <c r="E28" s="100"/>
      <c r="G28" s="85"/>
    </row>
    <row r="29" spans="1:7" x14ac:dyDescent="0.25">
      <c r="A29" s="92" t="s">
        <v>64</v>
      </c>
      <c r="B29" s="93"/>
      <c r="C29" s="126">
        <v>0</v>
      </c>
      <c r="D29" s="93" t="s">
        <v>65</v>
      </c>
      <c r="E29" s="89"/>
      <c r="F29" s="127">
        <v>0</v>
      </c>
      <c r="G29" s="90"/>
    </row>
    <row r="30" spans="1:7" x14ac:dyDescent="0.25">
      <c r="A30" s="92" t="s">
        <v>64</v>
      </c>
      <c r="B30" s="93"/>
      <c r="C30" s="126">
        <v>10</v>
      </c>
      <c r="D30" s="93" t="s">
        <v>65</v>
      </c>
      <c r="E30" s="89"/>
      <c r="F30" s="127">
        <v>0</v>
      </c>
      <c r="G30" s="90"/>
    </row>
    <row r="31" spans="1:7" x14ac:dyDescent="0.25">
      <c r="A31" s="92" t="s">
        <v>66</v>
      </c>
      <c r="B31" s="93"/>
      <c r="C31" s="126">
        <v>10</v>
      </c>
      <c r="D31" s="93" t="s">
        <v>65</v>
      </c>
      <c r="E31" s="89"/>
      <c r="F31" s="138">
        <f>ROUND(PRODUCT(F30,C31/100),1)</f>
        <v>0</v>
      </c>
      <c r="G31" s="98"/>
    </row>
    <row r="32" spans="1:7" x14ac:dyDescent="0.25">
      <c r="A32" s="92" t="s">
        <v>64</v>
      </c>
      <c r="B32" s="93"/>
      <c r="C32" s="126">
        <v>21</v>
      </c>
      <c r="D32" s="93" t="s">
        <v>65</v>
      </c>
      <c r="E32" s="89"/>
      <c r="F32" s="127">
        <f>C22</f>
        <v>0</v>
      </c>
      <c r="G32" s="90"/>
    </row>
    <row r="33" spans="1:7" x14ac:dyDescent="0.25">
      <c r="A33" s="92" t="s">
        <v>66</v>
      </c>
      <c r="B33" s="93"/>
      <c r="C33" s="126">
        <v>21</v>
      </c>
      <c r="D33" s="93" t="s">
        <v>65</v>
      </c>
      <c r="E33" s="89"/>
      <c r="F33" s="138">
        <f>ROUND(PRODUCT(F32,C33/100),1)</f>
        <v>0</v>
      </c>
      <c r="G33" s="98"/>
    </row>
    <row r="34" spans="1:7" ht="16.2" thickBot="1" x14ac:dyDescent="0.35">
      <c r="A34" s="128" t="s">
        <v>67</v>
      </c>
      <c r="B34" s="129"/>
      <c r="C34" s="129"/>
      <c r="D34" s="129"/>
      <c r="E34" s="130"/>
      <c r="F34" s="131">
        <f>CEILING(SUM(F29:F33),IF(SUM(F29:F33)&gt;=0,1,-1))</f>
        <v>0</v>
      </c>
      <c r="G34" s="132"/>
    </row>
  </sheetData>
  <mergeCells count="5">
    <mergeCell ref="C6:E6"/>
    <mergeCell ref="C7:D7"/>
    <mergeCell ref="C8:D8"/>
    <mergeCell ref="E11:G11"/>
    <mergeCell ref="A6:B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I63"/>
  <sheetViews>
    <sheetView workbookViewId="0">
      <selection activeCell="E16" sqref="E16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9" ht="13.8" thickTop="1" x14ac:dyDescent="0.25">
      <c r="A1" s="223" t="s">
        <v>1</v>
      </c>
      <c r="B1" s="224"/>
      <c r="C1" s="2" t="s">
        <v>27</v>
      </c>
      <c r="D1" s="3"/>
      <c r="E1" s="4"/>
      <c r="F1" s="3"/>
      <c r="G1" s="31" t="s">
        <v>11</v>
      </c>
      <c r="H1" s="32" t="s">
        <v>69</v>
      </c>
      <c r="I1" s="33"/>
    </row>
    <row r="2" spans="1:9" ht="13.8" thickBot="1" x14ac:dyDescent="0.3">
      <c r="A2" s="225" t="s">
        <v>2</v>
      </c>
      <c r="B2" s="226"/>
      <c r="C2" s="5" t="s">
        <v>26</v>
      </c>
      <c r="D2" s="6"/>
      <c r="E2" s="7"/>
      <c r="F2" s="6"/>
      <c r="G2" s="227" t="s">
        <v>68</v>
      </c>
      <c r="H2" s="228"/>
      <c r="I2" s="229"/>
    </row>
    <row r="3" spans="1:9" ht="13.8" thickTop="1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ht="19.5" customHeight="1" x14ac:dyDescent="0.3">
      <c r="A4" s="8" t="s">
        <v>3</v>
      </c>
      <c r="B4" s="9"/>
      <c r="C4" s="9"/>
      <c r="D4" s="9"/>
      <c r="E4" s="9"/>
      <c r="F4" s="9"/>
      <c r="G4" s="9"/>
      <c r="H4" s="9"/>
      <c r="I4" s="9"/>
    </row>
    <row r="5" spans="1:9" ht="13.8" thickBot="1" x14ac:dyDescent="0.3">
      <c r="A5" s="1"/>
      <c r="B5" s="1"/>
      <c r="C5" s="1"/>
      <c r="D5" s="1"/>
      <c r="E5" s="1"/>
      <c r="F5" s="1"/>
      <c r="G5" s="1"/>
      <c r="H5" s="1"/>
      <c r="I5" s="1"/>
    </row>
    <row r="6" spans="1:9" ht="13.8" thickBot="1" x14ac:dyDescent="0.3">
      <c r="A6" s="10"/>
      <c r="B6" s="11" t="s">
        <v>4</v>
      </c>
      <c r="C6" s="11"/>
      <c r="D6" s="12"/>
      <c r="E6" s="13" t="s">
        <v>5</v>
      </c>
      <c r="F6" s="14" t="s">
        <v>6</v>
      </c>
      <c r="G6" s="14" t="s">
        <v>7</v>
      </c>
      <c r="H6" s="14" t="s">
        <v>8</v>
      </c>
      <c r="I6" s="15" t="s">
        <v>0</v>
      </c>
    </row>
    <row r="7" spans="1:9" x14ac:dyDescent="0.25">
      <c r="A7" s="67" t="str">
        <f>Položky!B7</f>
        <v>M64.1</v>
      </c>
      <c r="B7" s="16" t="str">
        <f>Položky!C7</f>
        <v xml:space="preserve">Rozvaděče </v>
      </c>
      <c r="C7" s="1"/>
      <c r="D7" s="17"/>
      <c r="E7" s="58">
        <f>Položky!G13</f>
        <v>0</v>
      </c>
      <c r="F7" s="59">
        <v>0</v>
      </c>
      <c r="G7" s="59">
        <v>0</v>
      </c>
      <c r="H7" s="59">
        <v>0</v>
      </c>
      <c r="I7" s="60">
        <v>0</v>
      </c>
    </row>
    <row r="8" spans="1:9" x14ac:dyDescent="0.25">
      <c r="A8" s="67" t="str">
        <f>Položky!B14</f>
        <v>M64.3</v>
      </c>
      <c r="B8" s="16" t="str">
        <f>Položky!C14</f>
        <v xml:space="preserve">Bleskosvod </v>
      </c>
      <c r="C8" s="1"/>
      <c r="D8" s="17"/>
      <c r="E8" s="58">
        <f>Položky!G27</f>
        <v>0</v>
      </c>
      <c r="F8" s="59">
        <v>0</v>
      </c>
      <c r="G8" s="59">
        <v>0</v>
      </c>
      <c r="H8" s="59">
        <v>0</v>
      </c>
      <c r="I8" s="60">
        <v>0</v>
      </c>
    </row>
    <row r="9" spans="1:9" x14ac:dyDescent="0.25">
      <c r="A9" s="67" t="str">
        <f>Položky!B28</f>
        <v>M64.4</v>
      </c>
      <c r="B9" s="16" t="str">
        <f>Položky!C28</f>
        <v>Elektroinstalace -délkový materiál</v>
      </c>
      <c r="C9" s="1"/>
      <c r="D9" s="17"/>
      <c r="E9" s="58">
        <f>Položky!G35</f>
        <v>0</v>
      </c>
      <c r="F9" s="59">
        <v>0</v>
      </c>
      <c r="G9" s="59">
        <v>0</v>
      </c>
      <c r="H9" s="59">
        <v>0</v>
      </c>
      <c r="I9" s="60">
        <v>0</v>
      </c>
    </row>
    <row r="10" spans="1:9" ht="13.8" thickBot="1" x14ac:dyDescent="0.3">
      <c r="A10" s="67" t="str">
        <f>Položky!B36</f>
        <v>M64.6</v>
      </c>
      <c r="B10" s="16" t="str">
        <f>Položky!C36</f>
        <v xml:space="preserve">Elektroinstalace - Ostatní montáže </v>
      </c>
      <c r="C10" s="1"/>
      <c r="D10" s="17"/>
      <c r="E10" s="58">
        <f>Položky!G47</f>
        <v>0</v>
      </c>
      <c r="F10" s="59">
        <v>0</v>
      </c>
      <c r="G10" s="59">
        <v>0</v>
      </c>
      <c r="H10" s="59">
        <v>0</v>
      </c>
      <c r="I10" s="60">
        <v>0</v>
      </c>
    </row>
    <row r="11" spans="1:9" s="23" customFormat="1" ht="13.8" thickBot="1" x14ac:dyDescent="0.3">
      <c r="A11" s="18"/>
      <c r="B11" s="19" t="s">
        <v>9</v>
      </c>
      <c r="C11" s="19"/>
      <c r="D11" s="20"/>
      <c r="E11" s="21">
        <f>SUM(E7:E10)</f>
        <v>0</v>
      </c>
      <c r="F11" s="22">
        <f>SUM(F7:F10)</f>
        <v>0</v>
      </c>
      <c r="G11" s="22">
        <f>SUM(G7:G10)</f>
        <v>0</v>
      </c>
      <c r="H11" s="22">
        <f>SUM(H7:H10)</f>
        <v>0</v>
      </c>
      <c r="I11" s="22">
        <f>SUM(I7:I10)</f>
        <v>0</v>
      </c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1"/>
    </row>
    <row r="14" spans="1:9" x14ac:dyDescent="0.25">
      <c r="B14" s="23"/>
      <c r="F14" s="24"/>
      <c r="G14" s="25"/>
      <c r="H14" s="25"/>
      <c r="I14" s="26"/>
    </row>
    <row r="15" spans="1:9" x14ac:dyDescent="0.25">
      <c r="F15" s="24"/>
      <c r="G15" s="25"/>
      <c r="H15" s="25"/>
      <c r="I15" s="26"/>
    </row>
    <row r="16" spans="1:9" x14ac:dyDescent="0.25">
      <c r="F16" s="24"/>
      <c r="G16" s="25"/>
      <c r="H16" s="25"/>
      <c r="I16" s="26"/>
    </row>
    <row r="17" spans="6:9" x14ac:dyDescent="0.25">
      <c r="F17" s="24"/>
      <c r="G17" s="25"/>
      <c r="H17" s="25"/>
      <c r="I17" s="26"/>
    </row>
    <row r="18" spans="6:9" x14ac:dyDescent="0.25">
      <c r="F18" s="24"/>
      <c r="G18" s="25"/>
      <c r="H18" s="25"/>
      <c r="I18" s="26"/>
    </row>
    <row r="19" spans="6:9" x14ac:dyDescent="0.25">
      <c r="F19" s="24"/>
      <c r="G19" s="25"/>
      <c r="H19" s="25"/>
      <c r="I19" s="26"/>
    </row>
    <row r="20" spans="6:9" x14ac:dyDescent="0.25">
      <c r="F20" s="24"/>
      <c r="G20" s="25"/>
      <c r="H20" s="25"/>
      <c r="I20" s="26"/>
    </row>
    <row r="21" spans="6:9" x14ac:dyDescent="0.25">
      <c r="F21" s="24"/>
      <c r="G21" s="25"/>
      <c r="H21" s="25"/>
      <c r="I21" s="26"/>
    </row>
    <row r="22" spans="6:9" x14ac:dyDescent="0.25">
      <c r="F22" s="24"/>
      <c r="G22" s="25"/>
      <c r="H22" s="25"/>
      <c r="I22" s="26"/>
    </row>
    <row r="23" spans="6:9" x14ac:dyDescent="0.25">
      <c r="F23" s="24"/>
      <c r="G23" s="25"/>
      <c r="H23" s="25"/>
      <c r="I23" s="26"/>
    </row>
    <row r="24" spans="6:9" x14ac:dyDescent="0.25">
      <c r="F24" s="24"/>
      <c r="G24" s="25"/>
      <c r="H24" s="25"/>
      <c r="I24" s="26"/>
    </row>
    <row r="25" spans="6:9" x14ac:dyDescent="0.25">
      <c r="F25" s="24"/>
      <c r="G25" s="25"/>
      <c r="H25" s="25"/>
      <c r="I25" s="26"/>
    </row>
    <row r="26" spans="6:9" x14ac:dyDescent="0.25">
      <c r="F26" s="24"/>
      <c r="G26" s="25"/>
      <c r="H26" s="25"/>
      <c r="I26" s="26"/>
    </row>
    <row r="27" spans="6:9" x14ac:dyDescent="0.25">
      <c r="F27" s="24"/>
      <c r="G27" s="25"/>
      <c r="H27" s="25"/>
      <c r="I27" s="26"/>
    </row>
    <row r="28" spans="6:9" x14ac:dyDescent="0.25">
      <c r="F28" s="24"/>
      <c r="G28" s="25"/>
      <c r="H28" s="25"/>
      <c r="I28" s="26"/>
    </row>
    <row r="29" spans="6:9" x14ac:dyDescent="0.25">
      <c r="F29" s="24"/>
      <c r="G29" s="25"/>
      <c r="H29" s="25"/>
      <c r="I29" s="26"/>
    </row>
    <row r="30" spans="6:9" x14ac:dyDescent="0.25">
      <c r="F30" s="24"/>
      <c r="G30" s="25"/>
      <c r="H30" s="25"/>
      <c r="I30" s="26"/>
    </row>
    <row r="31" spans="6:9" x14ac:dyDescent="0.25">
      <c r="F31" s="24"/>
      <c r="G31" s="25"/>
      <c r="H31" s="25"/>
      <c r="I31" s="26"/>
    </row>
    <row r="32" spans="6:9" x14ac:dyDescent="0.25">
      <c r="F32" s="24"/>
      <c r="G32" s="25"/>
      <c r="H32" s="25"/>
      <c r="I32" s="26"/>
    </row>
    <row r="33" spans="6:9" x14ac:dyDescent="0.25">
      <c r="F33" s="24"/>
      <c r="G33" s="25"/>
      <c r="H33" s="25"/>
      <c r="I33" s="26"/>
    </row>
    <row r="34" spans="6:9" x14ac:dyDescent="0.25">
      <c r="F34" s="24"/>
      <c r="G34" s="25"/>
      <c r="H34" s="25"/>
      <c r="I34" s="26"/>
    </row>
    <row r="35" spans="6:9" x14ac:dyDescent="0.25">
      <c r="F35" s="24"/>
      <c r="G35" s="25"/>
      <c r="H35" s="25"/>
      <c r="I35" s="26"/>
    </row>
    <row r="36" spans="6:9" x14ac:dyDescent="0.25">
      <c r="F36" s="24"/>
      <c r="G36" s="25"/>
      <c r="H36" s="25"/>
      <c r="I36" s="26"/>
    </row>
    <row r="37" spans="6:9" x14ac:dyDescent="0.25">
      <c r="F37" s="24"/>
      <c r="G37" s="25"/>
      <c r="H37" s="25"/>
      <c r="I37" s="26"/>
    </row>
    <row r="38" spans="6:9" x14ac:dyDescent="0.25">
      <c r="F38" s="24"/>
      <c r="G38" s="25"/>
      <c r="H38" s="25"/>
      <c r="I38" s="26"/>
    </row>
    <row r="39" spans="6:9" x14ac:dyDescent="0.25">
      <c r="F39" s="24"/>
      <c r="G39" s="25"/>
      <c r="H39" s="25"/>
      <c r="I39" s="26"/>
    </row>
    <row r="40" spans="6:9" x14ac:dyDescent="0.25">
      <c r="F40" s="24"/>
      <c r="G40" s="25"/>
      <c r="H40" s="25"/>
      <c r="I40" s="26"/>
    </row>
    <row r="41" spans="6:9" x14ac:dyDescent="0.25">
      <c r="F41" s="24"/>
      <c r="G41" s="25"/>
      <c r="H41" s="25"/>
      <c r="I41" s="26"/>
    </row>
    <row r="42" spans="6:9" x14ac:dyDescent="0.25">
      <c r="F42" s="24"/>
      <c r="G42" s="25"/>
      <c r="H42" s="25"/>
      <c r="I42" s="26"/>
    </row>
    <row r="43" spans="6:9" x14ac:dyDescent="0.25">
      <c r="F43" s="24"/>
      <c r="G43" s="25"/>
      <c r="H43" s="25"/>
      <c r="I43" s="26"/>
    </row>
    <row r="44" spans="6:9" x14ac:dyDescent="0.25">
      <c r="F44" s="24"/>
      <c r="G44" s="25"/>
      <c r="H44" s="25"/>
      <c r="I44" s="26"/>
    </row>
    <row r="45" spans="6:9" x14ac:dyDescent="0.25">
      <c r="F45" s="24"/>
      <c r="G45" s="25"/>
      <c r="H45" s="25"/>
      <c r="I45" s="26"/>
    </row>
    <row r="46" spans="6:9" x14ac:dyDescent="0.25">
      <c r="F46" s="24"/>
      <c r="G46" s="25"/>
      <c r="H46" s="25"/>
      <c r="I46" s="26"/>
    </row>
    <row r="47" spans="6:9" x14ac:dyDescent="0.25">
      <c r="F47" s="24"/>
      <c r="G47" s="25"/>
      <c r="H47" s="25"/>
      <c r="I47" s="26"/>
    </row>
    <row r="48" spans="6:9" x14ac:dyDescent="0.25">
      <c r="F48" s="24"/>
      <c r="G48" s="25"/>
      <c r="H48" s="25"/>
      <c r="I48" s="26"/>
    </row>
    <row r="49" spans="6:9" x14ac:dyDescent="0.25">
      <c r="F49" s="24"/>
      <c r="G49" s="25"/>
      <c r="H49" s="25"/>
      <c r="I49" s="26"/>
    </row>
    <row r="50" spans="6:9" x14ac:dyDescent="0.25">
      <c r="F50" s="24"/>
      <c r="G50" s="25"/>
      <c r="H50" s="25"/>
      <c r="I50" s="26"/>
    </row>
    <row r="51" spans="6:9" x14ac:dyDescent="0.25">
      <c r="F51" s="24"/>
      <c r="G51" s="25"/>
      <c r="H51" s="25"/>
      <c r="I51" s="26"/>
    </row>
    <row r="52" spans="6:9" x14ac:dyDescent="0.25">
      <c r="F52" s="24"/>
      <c r="G52" s="25"/>
      <c r="H52" s="25"/>
      <c r="I52" s="26"/>
    </row>
    <row r="53" spans="6:9" x14ac:dyDescent="0.25">
      <c r="F53" s="24"/>
      <c r="G53" s="25"/>
      <c r="H53" s="25"/>
      <c r="I53" s="26"/>
    </row>
    <row r="54" spans="6:9" x14ac:dyDescent="0.25">
      <c r="F54" s="24"/>
      <c r="G54" s="25"/>
      <c r="H54" s="25"/>
      <c r="I54" s="26"/>
    </row>
    <row r="55" spans="6:9" x14ac:dyDescent="0.25">
      <c r="F55" s="24"/>
      <c r="G55" s="25"/>
      <c r="H55" s="25"/>
      <c r="I55" s="26"/>
    </row>
    <row r="56" spans="6:9" x14ac:dyDescent="0.25">
      <c r="F56" s="24"/>
      <c r="G56" s="25"/>
      <c r="H56" s="25"/>
      <c r="I56" s="26"/>
    </row>
    <row r="57" spans="6:9" x14ac:dyDescent="0.25">
      <c r="F57" s="24"/>
      <c r="G57" s="25"/>
      <c r="H57" s="25"/>
      <c r="I57" s="26"/>
    </row>
    <row r="58" spans="6:9" x14ac:dyDescent="0.25">
      <c r="F58" s="24"/>
      <c r="G58" s="25"/>
      <c r="H58" s="25"/>
      <c r="I58" s="26"/>
    </row>
    <row r="59" spans="6:9" x14ac:dyDescent="0.25">
      <c r="F59" s="24"/>
      <c r="G59" s="25"/>
      <c r="H59" s="25"/>
      <c r="I59" s="26"/>
    </row>
    <row r="60" spans="6:9" x14ac:dyDescent="0.25">
      <c r="F60" s="24"/>
      <c r="G60" s="25"/>
      <c r="H60" s="25"/>
      <c r="I60" s="26"/>
    </row>
    <row r="61" spans="6:9" x14ac:dyDescent="0.25">
      <c r="F61" s="24"/>
      <c r="G61" s="25"/>
      <c r="H61" s="25"/>
      <c r="I61" s="26"/>
    </row>
    <row r="62" spans="6:9" x14ac:dyDescent="0.25">
      <c r="F62" s="24"/>
      <c r="G62" s="25"/>
      <c r="H62" s="25"/>
      <c r="I62" s="26"/>
    </row>
    <row r="63" spans="6:9" x14ac:dyDescent="0.25">
      <c r="F63" s="24"/>
      <c r="G63" s="25"/>
      <c r="H63" s="25"/>
      <c r="I63" s="26"/>
    </row>
  </sheetData>
  <mergeCells count="3">
    <mergeCell ref="A1:B1"/>
    <mergeCell ref="A2:B2"/>
    <mergeCell ref="G2:I2"/>
  </mergeCells>
  <phoneticPr fontId="19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798B8-B9E5-4406-B55E-0A4A5C428690}">
  <dimension ref="A1:CZ104"/>
  <sheetViews>
    <sheetView showGridLines="0" showZeros="0" zoomScale="130" zoomScaleNormal="130" workbookViewId="0">
      <selection activeCell="K14" sqref="K14"/>
    </sheetView>
  </sheetViews>
  <sheetFormatPr defaultColWidth="9.109375" defaultRowHeight="13.2" x14ac:dyDescent="0.25"/>
  <cols>
    <col min="1" max="1" width="4.44140625" style="27" customWidth="1"/>
    <col min="2" max="2" width="11.5546875" style="27" customWidth="1"/>
    <col min="3" max="3" width="40.44140625" style="27" customWidth="1"/>
    <col min="4" max="4" width="5.5546875" style="27" customWidth="1"/>
    <col min="5" max="5" width="8.5546875" style="54" customWidth="1"/>
    <col min="6" max="6" width="9.88671875" style="27" customWidth="1"/>
    <col min="7" max="7" width="13.88671875" style="27" customWidth="1"/>
    <col min="8" max="8" width="9.109375" style="27"/>
    <col min="9" max="10" width="10.109375" style="27" bestFit="1" customWidth="1"/>
    <col min="11" max="11" width="9.109375" style="27"/>
    <col min="12" max="12" width="75.44140625" style="27" customWidth="1"/>
    <col min="13" max="13" width="45.33203125" style="27" customWidth="1"/>
    <col min="14" max="16384" width="9.109375" style="27"/>
  </cols>
  <sheetData>
    <row r="1" spans="1:15" ht="15.6" x14ac:dyDescent="0.3">
      <c r="A1" s="236" t="s">
        <v>10</v>
      </c>
      <c r="B1" s="236"/>
      <c r="C1" s="236"/>
      <c r="D1" s="236"/>
      <c r="E1" s="236"/>
      <c r="F1" s="236"/>
      <c r="G1" s="236"/>
    </row>
    <row r="2" spans="1:15" ht="14.25" customHeight="1" thickBot="1" x14ac:dyDescent="0.3">
      <c r="A2" s="28"/>
      <c r="B2" s="76"/>
      <c r="C2" s="77"/>
      <c r="D2" s="77"/>
      <c r="E2" s="29"/>
      <c r="F2" s="77"/>
      <c r="G2" s="77"/>
    </row>
    <row r="3" spans="1:15" ht="13.8" thickTop="1" x14ac:dyDescent="0.25">
      <c r="A3" s="223" t="s">
        <v>1</v>
      </c>
      <c r="B3" s="224"/>
      <c r="C3" s="2" t="s">
        <v>27</v>
      </c>
      <c r="D3" s="30"/>
      <c r="E3" s="31" t="s">
        <v>11</v>
      </c>
      <c r="F3" s="32" t="s">
        <v>69</v>
      </c>
      <c r="G3" s="33"/>
    </row>
    <row r="4" spans="1:15" ht="13.8" thickBot="1" x14ac:dyDescent="0.3">
      <c r="A4" s="237" t="s">
        <v>2</v>
      </c>
      <c r="B4" s="226"/>
      <c r="C4" s="5" t="s">
        <v>26</v>
      </c>
      <c r="D4" s="34"/>
      <c r="E4" s="227" t="s">
        <v>68</v>
      </c>
      <c r="F4" s="228"/>
      <c r="G4" s="229"/>
    </row>
    <row r="5" spans="1:15" ht="13.8" thickTop="1" x14ac:dyDescent="0.25">
      <c r="A5" s="35"/>
      <c r="B5" s="28"/>
      <c r="C5" s="28"/>
      <c r="D5" s="28"/>
      <c r="E5" s="36"/>
      <c r="F5" s="28"/>
      <c r="G5" s="28"/>
    </row>
    <row r="6" spans="1:15" x14ac:dyDescent="0.25">
      <c r="A6" s="37" t="s">
        <v>12</v>
      </c>
      <c r="B6" s="38" t="s">
        <v>13</v>
      </c>
      <c r="C6" s="38" t="s">
        <v>14</v>
      </c>
      <c r="D6" s="38" t="s">
        <v>15</v>
      </c>
      <c r="E6" s="38" t="s">
        <v>16</v>
      </c>
      <c r="F6" s="38" t="s">
        <v>17</v>
      </c>
      <c r="G6" s="39" t="s">
        <v>18</v>
      </c>
    </row>
    <row r="7" spans="1:15" x14ac:dyDescent="0.25">
      <c r="A7" s="139" t="s">
        <v>19</v>
      </c>
      <c r="B7" s="140" t="s">
        <v>70</v>
      </c>
      <c r="C7" s="141" t="s">
        <v>71</v>
      </c>
      <c r="D7" s="142"/>
      <c r="E7" s="143"/>
      <c r="F7" s="144"/>
      <c r="G7" s="145"/>
    </row>
    <row r="8" spans="1:15" ht="12.6" customHeight="1" x14ac:dyDescent="0.25">
      <c r="A8" s="69">
        <v>1</v>
      </c>
      <c r="B8" s="70" t="s">
        <v>72</v>
      </c>
      <c r="C8" s="146" t="s">
        <v>74</v>
      </c>
      <c r="D8" s="71" t="s">
        <v>22</v>
      </c>
      <c r="E8" s="64">
        <v>1</v>
      </c>
      <c r="F8" s="74"/>
      <c r="G8" s="73"/>
    </row>
    <row r="9" spans="1:15" ht="34.799999999999997" customHeight="1" x14ac:dyDescent="0.25">
      <c r="A9" s="147"/>
      <c r="B9" s="148"/>
      <c r="C9" s="153" t="s">
        <v>75</v>
      </c>
      <c r="D9" s="149"/>
      <c r="E9" s="150"/>
      <c r="F9" s="151"/>
      <c r="G9" s="152"/>
    </row>
    <row r="10" spans="1:15" x14ac:dyDescent="0.25">
      <c r="A10" s="65"/>
      <c r="B10" s="66"/>
      <c r="C10" s="230" t="s">
        <v>73</v>
      </c>
      <c r="D10" s="231"/>
      <c r="E10" s="63"/>
      <c r="F10" s="62"/>
      <c r="G10" s="61"/>
    </row>
    <row r="11" spans="1:15" ht="20.399999999999999" x14ac:dyDescent="0.25">
      <c r="A11" s="69">
        <v>2</v>
      </c>
      <c r="B11" s="70" t="s">
        <v>76</v>
      </c>
      <c r="C11" s="68" t="s">
        <v>77</v>
      </c>
      <c r="D11" s="71" t="s">
        <v>22</v>
      </c>
      <c r="E11" s="64">
        <v>1</v>
      </c>
      <c r="F11" s="74"/>
      <c r="G11" s="73"/>
    </row>
    <row r="12" spans="1:15" x14ac:dyDescent="0.25">
      <c r="A12" s="65"/>
      <c r="B12" s="66"/>
      <c r="C12" s="230" t="s">
        <v>73</v>
      </c>
      <c r="D12" s="231"/>
      <c r="E12" s="63"/>
      <c r="F12" s="62"/>
      <c r="G12" s="61"/>
    </row>
    <row r="13" spans="1:15" x14ac:dyDescent="0.25">
      <c r="A13" s="45"/>
      <c r="B13" s="46" t="s">
        <v>20</v>
      </c>
      <c r="C13" s="47" t="str">
        <f>CONCATENATE(B7," ",C7)</f>
        <v xml:space="preserve">M64.1 Rozvaděče </v>
      </c>
      <c r="D13" s="48"/>
      <c r="E13" s="49"/>
      <c r="F13" s="50"/>
      <c r="G13" s="51">
        <f>SUM(G8:G12)</f>
        <v>0</v>
      </c>
    </row>
    <row r="14" spans="1:15" x14ac:dyDescent="0.25">
      <c r="A14" s="154" t="s">
        <v>19</v>
      </c>
      <c r="B14" s="155" t="s">
        <v>78</v>
      </c>
      <c r="C14" s="156" t="s">
        <v>79</v>
      </c>
      <c r="D14" s="40"/>
      <c r="E14" s="41"/>
      <c r="F14" s="41"/>
      <c r="G14" s="42"/>
      <c r="O14" s="43">
        <v>1</v>
      </c>
    </row>
    <row r="15" spans="1:15" x14ac:dyDescent="0.25">
      <c r="A15" s="157">
        <f>MAX(A$8:A14)+1</f>
        <v>3</v>
      </c>
      <c r="B15" s="158" t="s">
        <v>80</v>
      </c>
      <c r="C15" s="159" t="s">
        <v>81</v>
      </c>
      <c r="D15" s="160" t="s">
        <v>21</v>
      </c>
      <c r="E15" s="72">
        <v>5</v>
      </c>
      <c r="F15" s="161"/>
      <c r="G15" s="73"/>
      <c r="J15" s="162"/>
    </row>
    <row r="16" spans="1:15" x14ac:dyDescent="0.25">
      <c r="A16" s="157"/>
      <c r="B16" s="158"/>
      <c r="C16" s="153" t="s">
        <v>82</v>
      </c>
      <c r="D16" s="163"/>
      <c r="E16" s="150"/>
      <c r="F16" s="164"/>
      <c r="G16" s="165"/>
      <c r="J16" s="162"/>
    </row>
    <row r="17" spans="1:57" x14ac:dyDescent="0.25">
      <c r="A17" s="169"/>
      <c r="B17" s="158"/>
      <c r="C17" s="230" t="s">
        <v>85</v>
      </c>
      <c r="D17" s="231"/>
      <c r="E17" s="166"/>
      <c r="F17" s="167"/>
      <c r="G17" s="168"/>
      <c r="J17" s="162"/>
      <c r="Y17" s="27" t="s">
        <v>83</v>
      </c>
      <c r="Z17" s="27" t="s">
        <v>84</v>
      </c>
    </row>
    <row r="18" spans="1:57" ht="26.4" x14ac:dyDescent="0.25">
      <c r="A18" s="157">
        <f>MAX(A$8:A17)+1</f>
        <v>4</v>
      </c>
      <c r="B18" s="175" t="s">
        <v>89</v>
      </c>
      <c r="C18" s="159" t="s">
        <v>87</v>
      </c>
      <c r="D18" s="160" t="s">
        <v>22</v>
      </c>
      <c r="E18" s="72">
        <v>2</v>
      </c>
      <c r="F18" s="161"/>
      <c r="G18" s="73"/>
      <c r="J18" s="162"/>
    </row>
    <row r="19" spans="1:57" ht="21" x14ac:dyDescent="0.25">
      <c r="A19" s="157"/>
      <c r="B19" s="158"/>
      <c r="C19" s="153" t="s">
        <v>86</v>
      </c>
      <c r="D19" s="163"/>
      <c r="E19" s="150"/>
      <c r="F19" s="164"/>
      <c r="G19" s="165"/>
      <c r="J19" s="162"/>
    </row>
    <row r="20" spans="1:57" x14ac:dyDescent="0.25">
      <c r="A20" s="169"/>
      <c r="B20" s="158"/>
      <c r="C20" s="230" t="s">
        <v>85</v>
      </c>
      <c r="D20" s="231"/>
      <c r="E20" s="166"/>
      <c r="F20" s="167"/>
      <c r="G20" s="168"/>
      <c r="J20" s="162"/>
      <c r="Y20" s="27" t="s">
        <v>83</v>
      </c>
      <c r="Z20" s="27" t="s">
        <v>84</v>
      </c>
    </row>
    <row r="21" spans="1:57" ht="17.399999999999999" customHeight="1" x14ac:dyDescent="0.25">
      <c r="A21" s="157">
        <f>MAX(A$8:A20)+1</f>
        <v>5</v>
      </c>
      <c r="B21" s="175" t="s">
        <v>90</v>
      </c>
      <c r="C21" s="159" t="s">
        <v>88</v>
      </c>
      <c r="D21" s="160" t="s">
        <v>22</v>
      </c>
      <c r="E21" s="72">
        <v>2</v>
      </c>
      <c r="F21" s="161"/>
      <c r="G21" s="73"/>
      <c r="J21" s="162"/>
    </row>
    <row r="22" spans="1:57" ht="21" x14ac:dyDescent="0.25">
      <c r="A22" s="157"/>
      <c r="B22" s="158"/>
      <c r="C22" s="153" t="s">
        <v>86</v>
      </c>
      <c r="D22" s="163"/>
      <c r="E22" s="150"/>
      <c r="F22" s="164"/>
      <c r="G22" s="165"/>
      <c r="J22" s="162"/>
    </row>
    <row r="23" spans="1:57" x14ac:dyDescent="0.25">
      <c r="A23" s="169"/>
      <c r="B23" s="170"/>
      <c r="C23" s="230" t="s">
        <v>85</v>
      </c>
      <c r="D23" s="231"/>
      <c r="E23" s="172"/>
      <c r="F23" s="173"/>
      <c r="G23" s="174"/>
      <c r="J23" s="162"/>
      <c r="Y23" s="27" t="s">
        <v>83</v>
      </c>
      <c r="Z23" s="27" t="s">
        <v>84</v>
      </c>
    </row>
    <row r="24" spans="1:57" ht="26.4" x14ac:dyDescent="0.25">
      <c r="A24" s="177">
        <f>MAX(A$8:A23)+1</f>
        <v>6</v>
      </c>
      <c r="B24" s="175" t="s">
        <v>92</v>
      </c>
      <c r="C24" s="159" t="s">
        <v>91</v>
      </c>
      <c r="D24" s="160" t="s">
        <v>22</v>
      </c>
      <c r="E24" s="72">
        <v>1</v>
      </c>
      <c r="F24" s="176"/>
      <c r="G24" s="73"/>
      <c r="J24" s="162"/>
    </row>
    <row r="25" spans="1:57" ht="21" x14ac:dyDescent="0.25">
      <c r="A25" s="157"/>
      <c r="B25" s="158"/>
      <c r="C25" s="153" t="s">
        <v>86</v>
      </c>
      <c r="D25" s="163"/>
      <c r="E25" s="150"/>
      <c r="F25" s="164"/>
      <c r="G25" s="165"/>
      <c r="J25" s="162"/>
    </row>
    <row r="26" spans="1:57" x14ac:dyDescent="0.25">
      <c r="A26" s="169"/>
      <c r="B26" s="170"/>
      <c r="C26" s="178" t="str">
        <f>Y26&amp;","&amp;Z26</f>
        <v>d.č. D1.04g./3.05,v.č. D1.04g./3.43-56</v>
      </c>
      <c r="D26" s="171"/>
      <c r="E26" s="172"/>
      <c r="F26" s="173"/>
      <c r="G26" s="174"/>
      <c r="J26" s="162"/>
      <c r="Y26" s="27" t="s">
        <v>83</v>
      </c>
      <c r="Z26" s="27" t="s">
        <v>84</v>
      </c>
    </row>
    <row r="27" spans="1:57" x14ac:dyDescent="0.25">
      <c r="A27" s="45"/>
      <c r="B27" s="46" t="s">
        <v>20</v>
      </c>
      <c r="C27" s="47" t="str">
        <f>CONCATENATE(B14," ",C14)</f>
        <v xml:space="preserve">M64.3 Bleskosvod </v>
      </c>
      <c r="D27" s="48"/>
      <c r="E27" s="49"/>
      <c r="F27" s="50"/>
      <c r="G27" s="51">
        <f>SUM(G14:G26)</f>
        <v>0</v>
      </c>
      <c r="O27" s="43">
        <v>4</v>
      </c>
      <c r="BA27" s="52">
        <f>SUM(BA14:BA26)</f>
        <v>0</v>
      </c>
      <c r="BB27" s="52">
        <f>SUM(BB14:BB26)</f>
        <v>0</v>
      </c>
      <c r="BC27" s="52">
        <f>SUM(BC14:BC26)</f>
        <v>0</v>
      </c>
      <c r="BD27" s="52">
        <f>SUM(BD14:BD26)</f>
        <v>0</v>
      </c>
      <c r="BE27" s="52">
        <f>SUM(BE14:BE26)</f>
        <v>0</v>
      </c>
    </row>
    <row r="28" spans="1:57" s="179" customFormat="1" x14ac:dyDescent="0.25">
      <c r="A28" s="154" t="s">
        <v>19</v>
      </c>
      <c r="B28" s="155" t="s">
        <v>93</v>
      </c>
      <c r="C28" s="156" t="s">
        <v>94</v>
      </c>
      <c r="D28" s="40"/>
      <c r="E28" s="41"/>
      <c r="F28" s="41"/>
      <c r="G28" s="42"/>
    </row>
    <row r="29" spans="1:57" s="179" customFormat="1" x14ac:dyDescent="0.25">
      <c r="A29" s="191">
        <f>MAX(A$8:A28)+1</f>
        <v>7</v>
      </c>
      <c r="B29" s="180" t="s">
        <v>97</v>
      </c>
      <c r="C29" s="187" t="s">
        <v>95</v>
      </c>
      <c r="D29" s="182" t="s">
        <v>21</v>
      </c>
      <c r="E29" s="192">
        <v>20</v>
      </c>
      <c r="F29" s="206"/>
      <c r="G29" s="205">
        <f t="shared" ref="G29" si="0">F29*E29</f>
        <v>0</v>
      </c>
      <c r="I29" s="183"/>
      <c r="J29" s="183"/>
    </row>
    <row r="30" spans="1:57" s="179" customFormat="1" x14ac:dyDescent="0.25">
      <c r="A30" s="189"/>
      <c r="B30" s="184"/>
      <c r="C30" s="232" t="s">
        <v>96</v>
      </c>
      <c r="D30" s="233"/>
      <c r="E30" s="185"/>
      <c r="F30" s="207"/>
      <c r="G30" s="186"/>
    </row>
    <row r="31" spans="1:57" s="179" customFormat="1" x14ac:dyDescent="0.25">
      <c r="A31" s="191">
        <f>MAX(A$8:A30)+1</f>
        <v>8</v>
      </c>
      <c r="B31" s="180" t="s">
        <v>98</v>
      </c>
      <c r="C31" s="187" t="s">
        <v>100</v>
      </c>
      <c r="D31" s="182" t="s">
        <v>21</v>
      </c>
      <c r="E31" s="192">
        <v>25</v>
      </c>
      <c r="F31" s="206"/>
      <c r="G31" s="205">
        <f t="shared" ref="G31" si="1">F31*E31</f>
        <v>0</v>
      </c>
      <c r="I31" s="183"/>
      <c r="J31" s="183"/>
    </row>
    <row r="32" spans="1:57" s="179" customFormat="1" x14ac:dyDescent="0.25">
      <c r="A32" s="194"/>
      <c r="B32" s="184"/>
      <c r="C32" s="234" t="s">
        <v>96</v>
      </c>
      <c r="D32" s="235"/>
      <c r="E32" s="188"/>
      <c r="F32" s="204"/>
      <c r="G32" s="186"/>
    </row>
    <row r="33" spans="1:104" ht="26.4" x14ac:dyDescent="0.25">
      <c r="A33" s="195">
        <f>MAX(A$8:A32)+1</f>
        <v>9</v>
      </c>
      <c r="B33" s="199" t="s">
        <v>99</v>
      </c>
      <c r="C33" s="193" t="s">
        <v>101</v>
      </c>
      <c r="D33" s="202" t="s">
        <v>21</v>
      </c>
      <c r="E33" s="192">
        <v>5</v>
      </c>
      <c r="F33" s="192"/>
      <c r="G33" s="196">
        <f t="shared" ref="G33" si="2">E33*F33</f>
        <v>0</v>
      </c>
    </row>
    <row r="34" spans="1:104" s="179" customFormat="1" x14ac:dyDescent="0.25">
      <c r="A34" s="197"/>
      <c r="B34" s="200"/>
      <c r="C34" s="201" t="s">
        <v>96</v>
      </c>
      <c r="D34" s="201"/>
      <c r="E34" s="203"/>
      <c r="F34" s="204"/>
      <c r="G34" s="198"/>
    </row>
    <row r="35" spans="1:104" x14ac:dyDescent="0.25">
      <c r="A35" s="45"/>
      <c r="B35" s="46" t="s">
        <v>20</v>
      </c>
      <c r="C35" s="47" t="str">
        <f>CONCATENATE(B28," ",C28)</f>
        <v>M64.4 Elektroinstalace -délkový materiál</v>
      </c>
      <c r="D35" s="48"/>
      <c r="E35" s="49"/>
      <c r="F35" s="50"/>
      <c r="G35" s="51">
        <f>SUM(G28:G34)</f>
        <v>0</v>
      </c>
      <c r="O35" s="43">
        <v>4</v>
      </c>
      <c r="BA35" s="52">
        <f>SUM(BA28:BA34)</f>
        <v>0</v>
      </c>
      <c r="BB35" s="52">
        <f>SUM(BB28:BB34)</f>
        <v>0</v>
      </c>
      <c r="BC35" s="52">
        <f>SUM(BC28:BC34)</f>
        <v>0</v>
      </c>
      <c r="BD35" s="52">
        <f>SUM(BD28:BD34)</f>
        <v>0</v>
      </c>
      <c r="BE35" s="52">
        <f>SUM(BE28:BE34)</f>
        <v>0</v>
      </c>
    </row>
    <row r="36" spans="1:104" x14ac:dyDescent="0.25">
      <c r="A36" s="154" t="s">
        <v>19</v>
      </c>
      <c r="B36" s="155" t="s">
        <v>102</v>
      </c>
      <c r="C36" s="156" t="s">
        <v>103</v>
      </c>
      <c r="D36" s="40"/>
      <c r="E36" s="41"/>
      <c r="F36" s="41"/>
      <c r="G36" s="42"/>
    </row>
    <row r="37" spans="1:104" x14ac:dyDescent="0.25">
      <c r="A37" s="157">
        <f>MAX(A$8:A36)+1</f>
        <v>10</v>
      </c>
      <c r="B37" s="175" t="s">
        <v>104</v>
      </c>
      <c r="C37" s="190" t="s">
        <v>105</v>
      </c>
      <c r="D37" s="71" t="s">
        <v>22</v>
      </c>
      <c r="E37" s="72">
        <v>1</v>
      </c>
      <c r="F37" s="208"/>
      <c r="G37" s="73"/>
      <c r="O37" s="43">
        <v>2</v>
      </c>
      <c r="AA37" s="27">
        <v>1</v>
      </c>
      <c r="AB37" s="27">
        <v>1</v>
      </c>
      <c r="AC37" s="27">
        <v>1</v>
      </c>
      <c r="AZ37" s="27">
        <v>1</v>
      </c>
      <c r="BA37" s="27">
        <f>IF(AZ37=1,G37,0)</f>
        <v>0</v>
      </c>
      <c r="BB37" s="27">
        <f>IF(AZ37=2,G37,0)</f>
        <v>0</v>
      </c>
      <c r="BC37" s="27">
        <f>IF(AZ37=3,G37,0)</f>
        <v>0</v>
      </c>
      <c r="BD37" s="27">
        <f>IF(AZ37=4,G37,0)</f>
        <v>0</v>
      </c>
      <c r="BE37" s="27">
        <f>IF(AZ37=5,G37,0)</f>
        <v>0</v>
      </c>
      <c r="CA37" s="44">
        <v>1</v>
      </c>
      <c r="CB37" s="44">
        <v>1</v>
      </c>
      <c r="CZ37" s="27">
        <v>2.16</v>
      </c>
    </row>
    <row r="38" spans="1:104" x14ac:dyDescent="0.25">
      <c r="A38" s="157">
        <f>MAX(A$8:A37)+1</f>
        <v>11</v>
      </c>
      <c r="B38" s="175" t="s">
        <v>106</v>
      </c>
      <c r="C38" s="181" t="s">
        <v>107</v>
      </c>
      <c r="D38" s="71" t="s">
        <v>22</v>
      </c>
      <c r="E38" s="72">
        <v>1</v>
      </c>
      <c r="F38" s="208"/>
      <c r="G38" s="73"/>
      <c r="O38" s="43"/>
      <c r="CA38" s="44"/>
      <c r="CB38" s="44"/>
    </row>
    <row r="39" spans="1:104" x14ac:dyDescent="0.25">
      <c r="A39" s="157">
        <f>MAX(A$8:A38)+1</f>
        <v>12</v>
      </c>
      <c r="B39" s="175" t="s">
        <v>108</v>
      </c>
      <c r="C39" s="209" t="s">
        <v>109</v>
      </c>
      <c r="D39" s="210" t="s">
        <v>110</v>
      </c>
      <c r="E39" s="211">
        <v>1</v>
      </c>
      <c r="F39" s="211"/>
      <c r="G39" s="212"/>
      <c r="I39"/>
      <c r="J39"/>
    </row>
    <row r="40" spans="1:104" x14ac:dyDescent="0.25">
      <c r="A40" s="157">
        <f>MAX(A$8:A39)+1</f>
        <v>13</v>
      </c>
      <c r="B40" s="175" t="s">
        <v>111</v>
      </c>
      <c r="C40" s="209" t="s">
        <v>112</v>
      </c>
      <c r="D40" s="210" t="s">
        <v>110</v>
      </c>
      <c r="E40" s="211">
        <v>4</v>
      </c>
      <c r="F40" s="211"/>
      <c r="G40" s="212"/>
      <c r="I40"/>
      <c r="J40"/>
    </row>
    <row r="41" spans="1:104" ht="26.4" x14ac:dyDescent="0.25">
      <c r="A41" s="157">
        <f>MAX(A$8:A40)+1</f>
        <v>14</v>
      </c>
      <c r="B41" s="175" t="s">
        <v>113</v>
      </c>
      <c r="C41" s="209" t="s">
        <v>114</v>
      </c>
      <c r="D41" s="210" t="s">
        <v>110</v>
      </c>
      <c r="E41" s="72">
        <v>5</v>
      </c>
      <c r="F41" s="211"/>
      <c r="G41" s="212"/>
      <c r="I41"/>
      <c r="J41"/>
    </row>
    <row r="42" spans="1:104" x14ac:dyDescent="0.25">
      <c r="A42" s="157">
        <f>MAX(A$8:A41)+1</f>
        <v>15</v>
      </c>
      <c r="B42" s="175" t="s">
        <v>115</v>
      </c>
      <c r="C42" s="209" t="s">
        <v>116</v>
      </c>
      <c r="D42" s="210" t="s">
        <v>22</v>
      </c>
      <c r="E42" s="211">
        <v>1</v>
      </c>
      <c r="F42" s="211"/>
      <c r="G42" s="212"/>
      <c r="I42"/>
      <c r="J42"/>
    </row>
    <row r="43" spans="1:104" x14ac:dyDescent="0.25">
      <c r="A43" s="157">
        <f>MAX(A$8:A42)+1</f>
        <v>16</v>
      </c>
      <c r="B43" s="175" t="s">
        <v>117</v>
      </c>
      <c r="C43" s="209" t="s">
        <v>24</v>
      </c>
      <c r="D43" s="210" t="s">
        <v>22</v>
      </c>
      <c r="E43" s="211">
        <v>1</v>
      </c>
      <c r="F43" s="211"/>
      <c r="G43" s="212"/>
      <c r="I43"/>
      <c r="J43"/>
    </row>
    <row r="44" spans="1:104" x14ac:dyDescent="0.25">
      <c r="A44" s="157">
        <f>MAX(A$8:A43)+1</f>
        <v>17</v>
      </c>
      <c r="B44" s="175" t="s">
        <v>118</v>
      </c>
      <c r="C44" s="209" t="s">
        <v>119</v>
      </c>
      <c r="D44" s="210" t="s">
        <v>22</v>
      </c>
      <c r="E44" s="211">
        <v>3</v>
      </c>
      <c r="F44" s="211"/>
      <c r="G44" s="212"/>
      <c r="I44"/>
      <c r="J44"/>
    </row>
    <row r="45" spans="1:104" x14ac:dyDescent="0.25">
      <c r="A45" s="157">
        <f>MAX(A$8:A44)+1</f>
        <v>18</v>
      </c>
      <c r="B45" s="175" t="s">
        <v>120</v>
      </c>
      <c r="C45" s="209" t="s">
        <v>23</v>
      </c>
      <c r="D45" s="210" t="s">
        <v>110</v>
      </c>
      <c r="E45" s="211">
        <v>3</v>
      </c>
      <c r="F45" s="211"/>
      <c r="G45" s="212"/>
      <c r="I45"/>
      <c r="J45"/>
    </row>
    <row r="46" spans="1:104" x14ac:dyDescent="0.25">
      <c r="A46" s="157">
        <f>MAX(A$8:A45)+1</f>
        <v>19</v>
      </c>
      <c r="B46" s="175" t="s">
        <v>121</v>
      </c>
      <c r="C46" s="209" t="s">
        <v>25</v>
      </c>
      <c r="D46" s="210" t="s">
        <v>110</v>
      </c>
      <c r="E46" s="211">
        <v>1</v>
      </c>
      <c r="F46" s="211"/>
      <c r="G46" s="212"/>
      <c r="I46"/>
      <c r="J46"/>
    </row>
    <row r="47" spans="1:104" x14ac:dyDescent="0.25">
      <c r="A47" s="45"/>
      <c r="B47" s="46" t="s">
        <v>20</v>
      </c>
      <c r="C47" s="47" t="str">
        <f>CONCATENATE(B36," ",C36)</f>
        <v xml:space="preserve">M64.6 Elektroinstalace - Ostatní montáže </v>
      </c>
      <c r="D47" s="48"/>
      <c r="E47" s="49"/>
      <c r="F47" s="50"/>
      <c r="G47" s="51">
        <f>SUM(G36:G46)</f>
        <v>0</v>
      </c>
      <c r="O47" s="43">
        <v>4</v>
      </c>
      <c r="BA47" s="52">
        <f>SUM(BA36:BA46)</f>
        <v>0</v>
      </c>
      <c r="BB47" s="52">
        <f>SUM(BB36:BB46)</f>
        <v>0</v>
      </c>
      <c r="BC47" s="52">
        <f>SUM(BC36:BC46)</f>
        <v>0</v>
      </c>
      <c r="BD47" s="52">
        <f>SUM(BD36:BD46)</f>
        <v>0</v>
      </c>
      <c r="BE47" s="52">
        <f>SUM(BE36:BE46)</f>
        <v>0</v>
      </c>
    </row>
    <row r="48" spans="1:104" x14ac:dyDescent="0.25">
      <c r="C48" s="75"/>
      <c r="E48" s="27"/>
    </row>
    <row r="49" spans="5:5" x14ac:dyDescent="0.25">
      <c r="E49" s="27"/>
    </row>
    <row r="50" spans="5:5" x14ac:dyDescent="0.25">
      <c r="E50" s="27"/>
    </row>
    <row r="51" spans="5:5" x14ac:dyDescent="0.25">
      <c r="E51" s="27"/>
    </row>
    <row r="52" spans="5:5" x14ac:dyDescent="0.25">
      <c r="E52" s="27"/>
    </row>
    <row r="53" spans="5:5" x14ac:dyDescent="0.25">
      <c r="E53" s="27"/>
    </row>
    <row r="54" spans="5:5" x14ac:dyDescent="0.25">
      <c r="E54" s="27"/>
    </row>
    <row r="55" spans="5:5" x14ac:dyDescent="0.25">
      <c r="E55" s="27"/>
    </row>
    <row r="56" spans="5:5" x14ac:dyDescent="0.25">
      <c r="E56" s="27"/>
    </row>
    <row r="57" spans="5:5" x14ac:dyDescent="0.25">
      <c r="E57" s="27"/>
    </row>
    <row r="58" spans="5:5" x14ac:dyDescent="0.25">
      <c r="E58" s="27"/>
    </row>
    <row r="59" spans="5:5" x14ac:dyDescent="0.25">
      <c r="E59" s="27"/>
    </row>
    <row r="60" spans="5:5" x14ac:dyDescent="0.25">
      <c r="E60" s="27"/>
    </row>
    <row r="61" spans="5:5" x14ac:dyDescent="0.25">
      <c r="E61" s="27"/>
    </row>
    <row r="62" spans="5:5" x14ac:dyDescent="0.25">
      <c r="E62" s="27"/>
    </row>
    <row r="63" spans="5:5" x14ac:dyDescent="0.25">
      <c r="E63" s="27"/>
    </row>
    <row r="64" spans="5:5" x14ac:dyDescent="0.25">
      <c r="E64" s="27"/>
    </row>
    <row r="65" spans="5:5" x14ac:dyDescent="0.25">
      <c r="E65" s="27"/>
    </row>
    <row r="66" spans="5:5" x14ac:dyDescent="0.25">
      <c r="E66" s="27"/>
    </row>
    <row r="67" spans="5:5" x14ac:dyDescent="0.25">
      <c r="E67" s="27"/>
    </row>
    <row r="68" spans="5:5" x14ac:dyDescent="0.25">
      <c r="E68" s="27"/>
    </row>
    <row r="69" spans="5:5" x14ac:dyDescent="0.25">
      <c r="E69" s="27"/>
    </row>
    <row r="70" spans="5:5" x14ac:dyDescent="0.25">
      <c r="E70" s="27"/>
    </row>
    <row r="71" spans="5:5" x14ac:dyDescent="0.25">
      <c r="E71" s="27"/>
    </row>
    <row r="72" spans="5:5" x14ac:dyDescent="0.25">
      <c r="E72" s="27"/>
    </row>
    <row r="73" spans="5:5" x14ac:dyDescent="0.25">
      <c r="E73" s="27"/>
    </row>
    <row r="74" spans="5:5" x14ac:dyDescent="0.25">
      <c r="E74" s="27"/>
    </row>
    <row r="75" spans="5:5" x14ac:dyDescent="0.25">
      <c r="E75" s="27"/>
    </row>
    <row r="76" spans="5:5" x14ac:dyDescent="0.25">
      <c r="E76" s="27"/>
    </row>
    <row r="77" spans="5:5" x14ac:dyDescent="0.25">
      <c r="E77" s="27"/>
    </row>
    <row r="78" spans="5:5" x14ac:dyDescent="0.25">
      <c r="E78" s="27"/>
    </row>
    <row r="79" spans="5:5" x14ac:dyDescent="0.25">
      <c r="E79" s="27"/>
    </row>
    <row r="80" spans="5:5" x14ac:dyDescent="0.25">
      <c r="E80" s="27"/>
    </row>
    <row r="81" spans="5:5" x14ac:dyDescent="0.25">
      <c r="E81" s="27"/>
    </row>
    <row r="82" spans="5:5" x14ac:dyDescent="0.25">
      <c r="E82" s="27"/>
    </row>
    <row r="83" spans="5:5" x14ac:dyDescent="0.25">
      <c r="E83" s="27"/>
    </row>
    <row r="84" spans="5:5" x14ac:dyDescent="0.25">
      <c r="E84" s="27"/>
    </row>
    <row r="85" spans="5:5" x14ac:dyDescent="0.25">
      <c r="E85" s="27"/>
    </row>
    <row r="86" spans="5:5" x14ac:dyDescent="0.25">
      <c r="E86" s="27"/>
    </row>
    <row r="87" spans="5:5" x14ac:dyDescent="0.25">
      <c r="E87" s="27"/>
    </row>
    <row r="88" spans="5:5" x14ac:dyDescent="0.25">
      <c r="E88" s="27"/>
    </row>
    <row r="89" spans="5:5" x14ac:dyDescent="0.25">
      <c r="E89" s="27"/>
    </row>
    <row r="90" spans="5:5" x14ac:dyDescent="0.25">
      <c r="E90" s="27"/>
    </row>
    <row r="91" spans="5:5" x14ac:dyDescent="0.25">
      <c r="E91" s="27"/>
    </row>
    <row r="92" spans="5:5" x14ac:dyDescent="0.25">
      <c r="E92" s="27"/>
    </row>
    <row r="93" spans="5:5" x14ac:dyDescent="0.25">
      <c r="E93" s="27"/>
    </row>
    <row r="94" spans="5:5" x14ac:dyDescent="0.25">
      <c r="E94" s="27"/>
    </row>
    <row r="95" spans="5:5" x14ac:dyDescent="0.25">
      <c r="E95" s="27"/>
    </row>
    <row r="96" spans="5:5" x14ac:dyDescent="0.25">
      <c r="E96" s="27"/>
    </row>
    <row r="97" spans="1:7" x14ac:dyDescent="0.25">
      <c r="E97" s="27"/>
    </row>
    <row r="98" spans="1:7" x14ac:dyDescent="0.25">
      <c r="E98" s="27"/>
    </row>
    <row r="99" spans="1:7" x14ac:dyDescent="0.25">
      <c r="E99" s="27"/>
    </row>
    <row r="100" spans="1:7" x14ac:dyDescent="0.25">
      <c r="E100" s="27"/>
    </row>
    <row r="101" spans="1:7" x14ac:dyDescent="0.25">
      <c r="E101" s="27"/>
    </row>
    <row r="102" spans="1:7" x14ac:dyDescent="0.25">
      <c r="A102" s="53"/>
      <c r="B102" s="53"/>
    </row>
    <row r="103" spans="1:7" x14ac:dyDescent="0.25">
      <c r="C103" s="55"/>
      <c r="D103" s="55"/>
      <c r="E103" s="56"/>
      <c r="F103" s="55"/>
      <c r="G103" s="57"/>
    </row>
    <row r="104" spans="1:7" x14ac:dyDescent="0.25">
      <c r="A104" s="53"/>
      <c r="B104" s="53"/>
    </row>
  </sheetData>
  <mergeCells count="11">
    <mergeCell ref="A1:G1"/>
    <mergeCell ref="A3:B3"/>
    <mergeCell ref="A4:B4"/>
    <mergeCell ref="E4:G4"/>
    <mergeCell ref="C10:D10"/>
    <mergeCell ref="C12:D12"/>
    <mergeCell ref="C17:D17"/>
    <mergeCell ref="C20:D20"/>
    <mergeCell ref="C30:D30"/>
    <mergeCell ref="C32:D32"/>
    <mergeCell ref="C23:D23"/>
  </mergeCells>
  <phoneticPr fontId="19" type="noConversion"/>
  <conditionalFormatting sqref="B43">
    <cfRule type="expression" priority="4">
      <formula>"CHL+1"</formula>
    </cfRule>
  </conditionalFormatting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18</vt:i4>
      </vt:variant>
    </vt:vector>
  </HeadingPairs>
  <TitlesOfParts>
    <vt:vector size="21" baseType="lpstr">
      <vt:lpstr>List1</vt:lpstr>
      <vt:lpstr>Rekapitulace</vt:lpstr>
      <vt:lpstr>Položky</vt:lpstr>
      <vt:lpstr>Dil</vt:lpstr>
      <vt:lpstr>Dodavka</vt:lpstr>
      <vt:lpstr>HSV</vt:lpstr>
      <vt:lpstr>HZS</vt:lpstr>
      <vt:lpstr>Mont</vt:lpstr>
      <vt:lpstr>NazevDilu</vt:lpstr>
      <vt:lpstr>Položky!Názvy_tisku</vt:lpstr>
      <vt:lpstr>Rekapitulace!Názvy_tisku</vt:lpstr>
      <vt:lpstr>Položky!Oblast_tisku</vt:lpstr>
      <vt:lpstr>Rekapitulace!Oblast_tisku</vt:lpstr>
      <vt:lpstr>PSV</vt:lpstr>
      <vt:lpstr>Položky!SloupecCC</vt:lpstr>
      <vt:lpstr>Položky!SloupecCisloPol</vt:lpstr>
      <vt:lpstr>Položky!SloupecJC</vt:lpstr>
      <vt:lpstr>Položky!SloupecMJ</vt:lpstr>
      <vt:lpstr>Položky!SloupecMnozstvi</vt:lpstr>
      <vt:lpstr>Položky!SloupecNazPol</vt:lpstr>
      <vt:lpstr>Položky!SloupecPC</vt:lpstr>
    </vt:vector>
  </TitlesOfParts>
  <Company>Ferebauer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Ferebauer</dc:creator>
  <cp:lastModifiedBy>novotny</cp:lastModifiedBy>
  <cp:lastPrinted>2023-03-28T07:04:42Z</cp:lastPrinted>
  <dcterms:created xsi:type="dcterms:W3CDTF">2017-08-14T06:51:58Z</dcterms:created>
  <dcterms:modified xsi:type="dcterms:W3CDTF">2023-03-28T07:05:21Z</dcterms:modified>
</cp:coreProperties>
</file>